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-30" windowWidth="18345" windowHeight="6660" tabRatio="733" activeTab="2"/>
  </bookViews>
  <sheets>
    <sheet name="buvn tame" sheetId="58" r:id="rId1"/>
    <sheet name="kopsav" sheetId="31" r:id="rId2"/>
    <sheet name="buvd1-1i" sheetId="1" r:id="rId3"/>
    <sheet name="iek udv1-2" sheetId="28" r:id="rId4"/>
    <sheet name="iek kan1-3" sheetId="29" r:id="rId5"/>
    <sheet name="apkure1-4" sheetId="27" r:id="rId6"/>
    <sheet name="sm 4 1-5" sheetId="52" r:id="rId7"/>
    <sheet name="vent1-6" sheetId="24" r:id="rId8"/>
    <sheet name="vent silt1-7" sheetId="57" r:id="rId9"/>
    <sheet name="aukstm1-8" sheetId="56" r:id="rId10"/>
    <sheet name="elektr1-9" sheetId="2" r:id="rId11"/>
    <sheet name="zib 1-10" sheetId="60" r:id="rId12"/>
    <sheet name="UAS1-11" sheetId="18" r:id="rId13"/>
    <sheet name="vs1-12" sheetId="32" r:id="rId14"/>
    <sheet name="apsardze1-13" sheetId="33" r:id="rId15"/>
    <sheet name="meb1-14" sheetId="59" r:id="rId16"/>
    <sheet name="Dazadi 1-15" sheetId="61" r:id="rId17"/>
    <sheet name="kops. 2" sheetId="46" r:id="rId18"/>
    <sheet name="buvd 2-1" sheetId="45" r:id="rId19"/>
    <sheet name="udv 2-2" sheetId="44" r:id="rId20"/>
    <sheet name="kan2-3" sheetId="43" r:id="rId21"/>
    <sheet name="apkure2-4" sheetId="42" r:id="rId22"/>
    <sheet name="vent2-5" sheetId="41" r:id="rId23"/>
    <sheet name="elek2-6" sheetId="40" r:id="rId24"/>
    <sheet name="uas2-7" sheetId="39" r:id="rId25"/>
    <sheet name="vs2-8" sheetId="38" r:id="rId26"/>
    <sheet name="aps2-9" sheetId="37" r:id="rId27"/>
    <sheet name="Dazadi 2-10" sheetId="62" r:id="rId28"/>
  </sheets>
  <definedNames>
    <definedName name="_xlnm.Print_Titles" localSheetId="16">'Dazadi 1-15'!#REF!</definedName>
    <definedName name="_xlnm.Print_Titles" localSheetId="27">'Dazadi 2-10'!#REF!</definedName>
  </definedNames>
  <calcPr calcId="145621"/>
</workbook>
</file>

<file path=xl/calcChain.xml><?xml version="1.0" encoding="utf-8"?>
<calcChain xmlns="http://schemas.openxmlformats.org/spreadsheetml/2006/main">
  <c r="A48" i="33" l="1"/>
  <c r="A49" i="33" s="1"/>
  <c r="A50" i="33" s="1"/>
  <c r="A51" i="33" s="1"/>
  <c r="A52" i="33" s="1"/>
  <c r="A53" i="33" s="1"/>
  <c r="A54" i="33" s="1"/>
  <c r="A55" i="33" s="1"/>
  <c r="A56" i="33" s="1"/>
  <c r="A57" i="33" s="1"/>
  <c r="A58" i="33" s="1"/>
  <c r="A47" i="33"/>
  <c r="A30" i="38" l="1"/>
  <c r="A31" i="38" s="1"/>
  <c r="A32" i="38" s="1"/>
  <c r="A33" i="38" s="1"/>
  <c r="A34" i="38" s="1"/>
  <c r="A35" i="38" s="1"/>
  <c r="A36" i="38" s="1"/>
  <c r="A37" i="38" s="1"/>
  <c r="A29" i="38"/>
  <c r="A33" i="39"/>
  <c r="A34" i="39"/>
  <c r="A35" i="39" s="1"/>
  <c r="A36" i="39" s="1"/>
  <c r="A37" i="39" s="1"/>
  <c r="A32" i="39"/>
  <c r="A36" i="33"/>
  <c r="A37" i="33" s="1"/>
  <c r="A38" i="33" s="1"/>
  <c r="A39" i="33" s="1"/>
  <c r="A40" i="33" s="1"/>
  <c r="A41" i="33" s="1"/>
  <c r="A42" i="33" s="1"/>
  <c r="A43" i="33" s="1"/>
  <c r="A44" i="33" s="1"/>
  <c r="A46" i="33" s="1"/>
  <c r="A41" i="32"/>
  <c r="A42" i="32"/>
  <c r="A43" i="32" s="1"/>
  <c r="A44" i="32" s="1"/>
  <c r="A45" i="32" s="1"/>
  <c r="A46" i="32" s="1"/>
  <c r="A47" i="32" s="1"/>
  <c r="A48" i="32" s="1"/>
  <c r="A49" i="32" s="1"/>
  <c r="A40" i="32"/>
  <c r="A36" i="18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35" i="18"/>
  <c r="A17" i="52" l="1"/>
  <c r="A18" i="52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16" i="52"/>
  <c r="I8" i="61" l="1"/>
  <c r="I8" i="62" l="1"/>
  <c r="D253" i="1" l="1"/>
  <c r="D252" i="1"/>
  <c r="D251" i="1"/>
  <c r="D244" i="1"/>
  <c r="D36" i="2" l="1"/>
  <c r="D35" i="2"/>
  <c r="D88" i="24"/>
  <c r="D62" i="24"/>
  <c r="D46" i="24"/>
  <c r="D24" i="24"/>
  <c r="D50" i="27"/>
  <c r="D43" i="27"/>
  <c r="D35" i="27"/>
  <c r="D28" i="27"/>
  <c r="D27" i="27"/>
  <c r="D15" i="27"/>
  <c r="D159" i="1"/>
  <c r="D152" i="1"/>
  <c r="D150" i="1"/>
  <c r="D144" i="1"/>
  <c r="D140" i="1"/>
  <c r="D142" i="1"/>
  <c r="D112" i="1"/>
  <c r="D124" i="1"/>
  <c r="D119" i="1"/>
  <c r="D116" i="1"/>
  <c r="D66" i="1"/>
  <c r="D64" i="1"/>
  <c r="D75" i="1"/>
  <c r="D63" i="1"/>
  <c r="D62" i="1"/>
  <c r="D61" i="1"/>
  <c r="D59" i="1"/>
  <c r="D58" i="1"/>
  <c r="D35" i="1"/>
  <c r="D36" i="1" s="1"/>
  <c r="D32" i="1"/>
  <c r="D31" i="1"/>
  <c r="D28" i="1"/>
  <c r="D26" i="1"/>
  <c r="D27" i="1" l="1"/>
  <c r="D43" i="1"/>
  <c r="D131" i="1"/>
  <c r="D132" i="1"/>
  <c r="D134" i="1"/>
  <c r="D148" i="1"/>
  <c r="D162" i="1"/>
  <c r="D184" i="1"/>
  <c r="D28" i="45"/>
  <c r="D88" i="45"/>
  <c r="D81" i="45"/>
  <c r="D35" i="45"/>
  <c r="I8" i="59" l="1"/>
  <c r="H7" i="45" l="1"/>
  <c r="I8" i="39"/>
  <c r="I8" i="37"/>
  <c r="I8" i="18"/>
  <c r="I8" i="33"/>
  <c r="I7" i="60" l="1"/>
  <c r="I8" i="38"/>
  <c r="I7" i="2"/>
  <c r="L8" i="42"/>
  <c r="H6" i="1"/>
  <c r="I7" i="40" l="1"/>
  <c r="L8" i="44"/>
  <c r="L8" i="43" l="1"/>
  <c r="J6" i="41"/>
</calcChain>
</file>

<file path=xl/comments1.xml><?xml version="1.0" encoding="utf-8"?>
<comments xmlns="http://schemas.openxmlformats.org/spreadsheetml/2006/main">
  <authors>
    <author>Office2</author>
  </authors>
  <commentList>
    <comment ref="B148" authorId="0">
      <text>
        <r>
          <rPr>
            <b/>
            <sz val="8"/>
            <color indexed="81"/>
            <rFont val="Tahoma"/>
            <family val="2"/>
            <charset val="186"/>
          </rPr>
          <t>Office2:</t>
        </r>
        <r>
          <rPr>
            <sz val="8"/>
            <color indexed="81"/>
            <rFont val="Tahoma"/>
            <family val="2"/>
            <charset val="186"/>
          </rPr>
          <t xml:space="preserve">
nav apdares darbu tabula</t>
        </r>
      </text>
    </comment>
  </commentList>
</comments>
</file>

<file path=xl/sharedStrings.xml><?xml version="1.0" encoding="utf-8"?>
<sst xmlns="http://schemas.openxmlformats.org/spreadsheetml/2006/main" count="3785" uniqueCount="981">
  <si>
    <t>Sieta stiprināšana un izlīdzināšana ar līmjavu logu un durvju aiļu sānu malām</t>
  </si>
  <si>
    <t>Sienu gruntēšana un apmešana ar faktūrapmetumu</t>
  </si>
  <si>
    <t>Apmesto sienu, aiļu sānu malas virsmu krāsošana divās kārtās ar Caparol tonēto minerālo krāsu</t>
  </si>
  <si>
    <t>Siltuma mezgls Nr4</t>
  </si>
  <si>
    <t>Latojuma ierīkošana no antiseptētām brusām</t>
  </si>
  <si>
    <t>Dušas starpsienu izbūve saskaņā ar interjera projeku pl.90 cm</t>
  </si>
  <si>
    <t>Dušas starpsienu izbūve saskaņā ar interjera projeku pl.60 cm</t>
  </si>
  <si>
    <t>Dušas starpsienu izbūve saskaņā ar interjera projeku pl.50 cm</t>
  </si>
  <si>
    <t>Vecās krāsas noņemsana</t>
  </si>
  <si>
    <t>Esošo sienu gruntēšana,krāsošana</t>
  </si>
  <si>
    <t xml:space="preserve">Pieplūdes difuzors DVS-P-100 ar pieslēg.kārbu DR </t>
  </si>
  <si>
    <t xml:space="preserve">Pieplūdes difuzors DVS-P-160 ar pieslēg.kārbu DR </t>
  </si>
  <si>
    <t xml:space="preserve">Nosūces difuzors DVS-100 ar pieslēg.kārbu DR  </t>
  </si>
  <si>
    <t>Grīdas seguma un pamatojuma demontāža</t>
  </si>
  <si>
    <t>Gaisa apaļais regulējošais vārsts ar rokas vadība SPI-100</t>
  </si>
  <si>
    <t>Gaisa apaļais regulējošais vārsts ar rokas vadība SPI-125</t>
  </si>
  <si>
    <t>Gaisa apaļais regulējošais vārsts ar rokas vadība SPI-160</t>
  </si>
  <si>
    <t>Gaisa apaļais regulējošais vārsts ar rokas vadība SPI-200</t>
  </si>
  <si>
    <t>Gaisa apaļais regulējošais vārsts ar rokas vadība SPI-250</t>
  </si>
  <si>
    <t>Apaļas ugundrošības vārsts EI 120 min UVA120-100</t>
  </si>
  <si>
    <t>Apaļas ugundrošības vārsts EI 120 min UVA120-125</t>
  </si>
  <si>
    <t>Apaļas ugundrošības vārsts EI 120 min UVA120-160</t>
  </si>
  <si>
    <t>Apaļas ugundrošības vārsts EI 120 min UVA120-200</t>
  </si>
  <si>
    <t>Taisntūra ugundrošības vārsts EI 120 min UVS120-200x200</t>
  </si>
  <si>
    <t>Tīrīšanas lūkas RLL Ø 100</t>
  </si>
  <si>
    <t>Tīrīšanas lūkas RLL Ø 125</t>
  </si>
  <si>
    <t>Tīrīšanas lūkas RLL Ø 160</t>
  </si>
  <si>
    <t>Tīrīšanas lūkas RLL Ø 200</t>
  </si>
  <si>
    <t>Tīrīšanas lūkas RLL Ø 250</t>
  </si>
  <si>
    <t>Tīrīšanas lūkas RLL 200x200</t>
  </si>
  <si>
    <t>APSTIPRINU</t>
  </si>
  <si>
    <t>_________________________</t>
  </si>
  <si>
    <t>(pasūtītāja paraksts un tā atšifrējums)</t>
  </si>
  <si>
    <t>Z.v.</t>
  </si>
  <si>
    <t>Zibensaizsardzība</t>
  </si>
  <si>
    <t>1--14</t>
  </si>
  <si>
    <t>Zibens aizsardzība un zemējums - 1.kārta viesnīca</t>
  </si>
  <si>
    <t>Alumīnija stieple RD8 mm</t>
  </si>
  <si>
    <t>Stieples stiprinājums plakaniem jumtiem</t>
  </si>
  <si>
    <t xml:space="preserve">Stieples stiprinājums pie sienas </t>
  </si>
  <si>
    <t>Stieples krustveida savienojums</t>
  </si>
  <si>
    <t>Stieples savienojums ar metāla konstrukciju</t>
  </si>
  <si>
    <t>Mērījumu savienojums</t>
  </si>
  <si>
    <t>Zibens novedējs A1 d=16;h=2,5;kompl.ar pamatni un stiprināj.</t>
  </si>
  <si>
    <t>DTV antena</t>
  </si>
  <si>
    <t>TV signāla pastiprinātājs VX49A</t>
  </si>
  <si>
    <t>TV signāla dalītājs DM-36</t>
  </si>
  <si>
    <t>TV signāla dalītājs DM-38</t>
  </si>
  <si>
    <t>Kabelis SAT703B</t>
  </si>
  <si>
    <t>TV pieslēguma ligzda DB33</t>
  </si>
  <si>
    <t>Koka durvju montāža ar lamināta apdari saskaņā ar interjera projektu ,stiprinot ar ķīļiem,celtniecības putām</t>
  </si>
  <si>
    <t>Koka durvju montāža ar lamināta apdari un stiklojumu saskaņā ar interjera projektu ,stiprinot ar ķīļiem,celtniecības putām</t>
  </si>
  <si>
    <t>Durvju aiļu apdare ar seglīstēm</t>
  </si>
  <si>
    <t>Margu uzstādīšana pandusam,lievenim no hromētām caurulēm</t>
  </si>
  <si>
    <t>Esošo sienu apmetuma remonts-25 %</t>
  </si>
  <si>
    <t>BNC konektors</t>
  </si>
  <si>
    <t>Grupu sadalne GS 12(ind);v/a;(lapa EL4) 12 mod.</t>
  </si>
  <si>
    <t>Grupu sadalne GS 14(ind);v/a;(lapa EL4) 12 mod.(1-4)</t>
  </si>
  <si>
    <t>Iekšējo lamināta palodžu montāža b=510</t>
  </si>
  <si>
    <t>Durvju aiļu apdare saskaņā ar interjera projektu</t>
  </si>
  <si>
    <t>Skaņas izolācijas izveidošana 30 mm no akmens vates</t>
  </si>
  <si>
    <t>Maģistrālā sadalne MS-21;31;41;51(ind);v/a;(lapa EL6;8;10;12) 48m.</t>
  </si>
  <si>
    <t>Grupu sadalne GS 21;31;41;51(ind);v/a;(lapa EL14) 6 mod.</t>
  </si>
  <si>
    <t>Pandusa apsildes kabelis deviflexDTIP-18;2135W;118W</t>
  </si>
  <si>
    <t>Zibens novedējs A1 d=16;h=3,5;kompl.ar pamatni un stiprināj.</t>
  </si>
  <si>
    <t>Potenciāla izlīdzinošā kopne</t>
  </si>
  <si>
    <t>Vara vads 35mm²(dzelteni-zaļš )</t>
  </si>
  <si>
    <t>_____.gada ____.________________</t>
  </si>
  <si>
    <t>Tīrīšanas lūkas RLL 300x200</t>
  </si>
  <si>
    <t>Gaisa vadi no cinkotā tērauda Ø 100</t>
  </si>
  <si>
    <t>Gaisa vadi no cinkotā tērauda Ø 125</t>
  </si>
  <si>
    <t>Gaisa vadi no cinkotā tērauda Ø 160</t>
  </si>
  <si>
    <t>Gaisa vadi no cinkotā tērauda Ø 200</t>
  </si>
  <si>
    <t>Gaisa vadi no cinkotā tērauda Ø 250</t>
  </si>
  <si>
    <t>Gaisa vadi no cinkotā tērauda Ø 315</t>
  </si>
  <si>
    <t>Gaisa vadi no cinkotā tērauda Ø 400</t>
  </si>
  <si>
    <t>Gaisa vadi no cinkotā tērauda Ø 500</t>
  </si>
  <si>
    <t>Gaisa vadi no cinkotā tērauda 200x200</t>
  </si>
  <si>
    <t>Radiatori ar apakšējo pieslēgumu   11KV-400-600</t>
  </si>
  <si>
    <t>Radiatori ar apakšējo pieslēgumu   11KV-400-720</t>
  </si>
  <si>
    <t>Radiatori ar apakšējo pieslēgumu   11KV-400-800</t>
  </si>
  <si>
    <t>Radiatori ar apakšējo pieslēgumu   11KV-400-920</t>
  </si>
  <si>
    <t>Radiatori ar apakšējo pieslēgumu  11KV-400-1000</t>
  </si>
  <si>
    <t>Radiatori ar apakšējo pieslēgumu  11KV-400-1200</t>
  </si>
  <si>
    <t>Radiatori ar apakšējo pieslēgumu  22KV-400-520</t>
  </si>
  <si>
    <t>Radiatori ar apakšējo pieslēgumu  22KV-400-600</t>
  </si>
  <si>
    <t>Radiatori ar apakšējo pieslēgumu  22KV-400-720</t>
  </si>
  <si>
    <t>Automātiskais atgaisot., uzmavas Ø 1/2 '' PN 16 bar</t>
  </si>
  <si>
    <t>Esošās sistēmas demontāža</t>
  </si>
  <si>
    <t>Apsardzes sistēma</t>
  </si>
  <si>
    <t>Ventilācijas sistēma</t>
  </si>
  <si>
    <t>Gaisa vadi no cinkotā tērauda 200x300</t>
  </si>
  <si>
    <t>Pāreja no cinkotā tērauda ar gumiju Ø 100/Ø 125</t>
  </si>
  <si>
    <t>Pāreja no cinkotā tērauda ar gumiju Ø 100/Ø 160</t>
  </si>
  <si>
    <t>Pāreja no cinkotā tērauda ar gumiju Ø 125/Ø 160</t>
  </si>
  <si>
    <t>Pāreja no cinkotā tērauda ar gumiju Ø 160/Ø 250</t>
  </si>
  <si>
    <t>Uzjumteņu izbūve saskaņā ar projekta risinājumiem</t>
  </si>
  <si>
    <t>Pāreja no cinkotā tērauda ar gumiju Ø 200/200x200</t>
  </si>
  <si>
    <t>Sānu pievienojums ar gumiju  no cinkotā tērauda  Ø 100/ Ø 100</t>
  </si>
  <si>
    <t>Sānu pievienojums ar gumiju  no cinkotā tērauda  Ø 100/ Ø 125</t>
  </si>
  <si>
    <t>Sānu pievienojums ar gumiju  no cinkotā tērauda  Ø 100/ Ø 200</t>
  </si>
  <si>
    <t>Sānu pievienojums ar gumiju  no cinkotā tērauda  Ø 125/ Ø 200</t>
  </si>
  <si>
    <t>Sānu pievienojums ar gumiju  no cinkotā tērauda  Ø 160/ Ø 250</t>
  </si>
  <si>
    <t>Sānu pievienojums ar gumiju  no cinkotā tērauda  Ø 200/ Ø 250</t>
  </si>
  <si>
    <t>Sānu pievienojums ar gumiju  no cinkotā tērauda  Ø 250/ Ø 400</t>
  </si>
  <si>
    <t>Dozatora mehanisms urinālam atbilstoši dizaina projektam p,8</t>
  </si>
  <si>
    <t>Līkumi 90º  ar gumiju  no cinkotā tērauda Ø 100</t>
  </si>
  <si>
    <t>Līkumi 90º  ar gumiju  no cinkotā tērauda Ø 200</t>
  </si>
  <si>
    <t>Līkumi 90º  ar gumiju  no cinkotā tērauda Ø 250</t>
  </si>
  <si>
    <t>Siltumizolācija s=9mm  Ø 18</t>
  </si>
  <si>
    <t>Panduss PD-001 un nojume</t>
  </si>
  <si>
    <t>Siltinājums ar  putopolistirole plātnēm 50 mm</t>
  </si>
  <si>
    <t>Betona pakāpienu montāža 1280x300x163</t>
  </si>
  <si>
    <t>Pandusa flīzēšana</t>
  </si>
  <si>
    <t>Tērauda kolonnu uzstādīšana nojumei</t>
  </si>
  <si>
    <t>Jumta koka konstrukciju montāža no antiseptētām brusām;stiprinot ar skavām,metāla kalumiem nojumei</t>
  </si>
  <si>
    <t>Jumts jaunai kāpņu telpai</t>
  </si>
  <si>
    <t>Iebūvēto skapju demontāža</t>
  </si>
  <si>
    <t>gab.</t>
  </si>
  <si>
    <t>m</t>
  </si>
  <si>
    <t>Būvniecības koptāme</t>
  </si>
  <si>
    <t>Tāmes</t>
  </si>
  <si>
    <t>Objekta nosaukums</t>
  </si>
  <si>
    <t>Tāmes izmaksas Ls</t>
  </si>
  <si>
    <t>Nr</t>
  </si>
  <si>
    <t>Kopā</t>
  </si>
  <si>
    <t>Kopā būvniecības izmaksas</t>
  </si>
  <si>
    <t>Tāmes izmaksas</t>
  </si>
  <si>
    <t>Darbu nosaukums</t>
  </si>
  <si>
    <t>Mērv</t>
  </si>
  <si>
    <t>Daudz</t>
  </si>
  <si>
    <t>Vienības izmaksas</t>
  </si>
  <si>
    <t>Kopā uz visu apjomu</t>
  </si>
  <si>
    <t>laika norma (c/h)</t>
  </si>
  <si>
    <t>darba samaksas likme(Ls)</t>
  </si>
  <si>
    <t>darba alga(Ls)</t>
  </si>
  <si>
    <t>materiāli(Ls)</t>
  </si>
  <si>
    <t>meh.Ls</t>
  </si>
  <si>
    <t>kopā(Ls)</t>
  </si>
  <si>
    <t>D.ietilp.c/h</t>
  </si>
  <si>
    <t>darba alga Ls</t>
  </si>
  <si>
    <t>materiāli Ls</t>
  </si>
  <si>
    <t>summa Ls</t>
  </si>
  <si>
    <t>laika</t>
  </si>
  <si>
    <t>likme</t>
  </si>
  <si>
    <t>alga</t>
  </si>
  <si>
    <t>n.c/st</t>
  </si>
  <si>
    <t>Ls/st</t>
  </si>
  <si>
    <t xml:space="preserve"> Ls</t>
  </si>
  <si>
    <t>Ls</t>
  </si>
  <si>
    <t xml:space="preserve"> c/st</t>
  </si>
  <si>
    <t>Nr.p.k.</t>
  </si>
  <si>
    <t xml:space="preserve">Transporta uzdevumi materiāliem </t>
  </si>
  <si>
    <t>Kopā tiešās izmaksas</t>
  </si>
  <si>
    <t>Pavisam kopā</t>
  </si>
  <si>
    <t>kpl</t>
  </si>
  <si>
    <t>m³</t>
  </si>
  <si>
    <t>gb</t>
  </si>
  <si>
    <t>m²</t>
  </si>
  <si>
    <t>Vispārīgie būvdarbi</t>
  </si>
  <si>
    <t>c/h</t>
  </si>
  <si>
    <t>Sagatavošanas darbi</t>
  </si>
  <si>
    <t>Iekārtie ģipškartona griesti metāla karkasā</t>
  </si>
  <si>
    <t>Iekārtie mitrumizturīgo ģipškartona griesti metāla karkasā</t>
  </si>
  <si>
    <t>Sienu apmetuma izveidošana mūra sienām</t>
  </si>
  <si>
    <t>Mūra  sienu sagatavošanas krāsošanai (špaktelēšana, slīpēšana)</t>
  </si>
  <si>
    <t xml:space="preserve">Apmesto sienu gruntēšana un krāsošana </t>
  </si>
  <si>
    <t>mēn</t>
  </si>
  <si>
    <t>Pretkondensāta plēves ieklāšana</t>
  </si>
  <si>
    <t>Iekšējie apdares darbi</t>
  </si>
  <si>
    <t>Griestu apdare ar riģipsi</t>
  </si>
  <si>
    <t>Logu aiļu adare,apmetums,krāsošana</t>
  </si>
  <si>
    <t>t</t>
  </si>
  <si>
    <t>Elektroapgāde un apgaismojums</t>
  </si>
  <si>
    <t>Kabeļi ar vara dzīslām NYM  5X16</t>
  </si>
  <si>
    <t>Kabeļi ar vara dzīslām NYM  5X10</t>
  </si>
  <si>
    <t>Kabeļi ar vara dzīslām NYM 5x6</t>
  </si>
  <si>
    <t>WC starpsienu izbūve saskaņā ar interjera projeku</t>
  </si>
  <si>
    <t>PIsuāru starpsienu izbūve saskaņā ar interjera projeku</t>
  </si>
  <si>
    <t>Kabeļi ar vara dzīslām NYM  3X1,5</t>
  </si>
  <si>
    <t>Gofrēta caurule d=50 (sarkana)</t>
  </si>
  <si>
    <t xml:space="preserve">Gofrēta caurule d=20 </t>
  </si>
  <si>
    <t>Montāžas kārba z/a;</t>
  </si>
  <si>
    <t>Nozarkārbas;v/a</t>
  </si>
  <si>
    <t>Evakuācijas gaismeklis ar norādi "izeja"LED,ar akumulatora bateriju t=1h</t>
  </si>
  <si>
    <t>Mērījumi,dokumentācija</t>
  </si>
  <si>
    <t>Esošo tīklu demontāža</t>
  </si>
  <si>
    <t>Kabeļu rene Meka B200,ar savien.,stipr.,nosegvāku</t>
  </si>
  <si>
    <t>Siltuma izolācijas ieklāšana 150mm biezumā no akmens vates</t>
  </si>
  <si>
    <t>Siltuma izolācijas ieklāšana 30mm biezumā no akmens vates</t>
  </si>
  <si>
    <t>Koka konstrukcijas izbūve no antiseptētām brusām slīpuma veidošanai 120 mm</t>
  </si>
  <si>
    <t>OSB 20 segums jumtam,stiprinot ar skrūvēm</t>
  </si>
  <si>
    <t>Palīgmateriāli</t>
  </si>
  <si>
    <t>Par kopējo summu, Ls</t>
  </si>
  <si>
    <t>Kopējā darbietilpība, c/h</t>
  </si>
  <si>
    <t>Kods, tāmes Nr.</t>
  </si>
  <si>
    <t>Darba veids vai konstruktīvā elementa nosaukums</t>
  </si>
  <si>
    <t>Tāmes izmaksas (Ls)</t>
  </si>
  <si>
    <t>Tai skaitā</t>
  </si>
  <si>
    <t>Darbietilpība (c/h)</t>
  </si>
  <si>
    <t>darba alga (Ls)</t>
  </si>
  <si>
    <t>materiāli (Ls)</t>
  </si>
  <si>
    <t>mehānismi (Ls)</t>
  </si>
  <si>
    <t>Iekšējais ūdensvads</t>
  </si>
  <si>
    <t>Iekšējā saimnieciskā kanalizācija</t>
  </si>
  <si>
    <t>Apkure</t>
  </si>
  <si>
    <t xml:space="preserve">Ventilācija </t>
  </si>
  <si>
    <t>Elektroapgāde</t>
  </si>
  <si>
    <t xml:space="preserve">Kopā  </t>
  </si>
  <si>
    <t>tai skaitā darba aizsardzība</t>
  </si>
  <si>
    <t xml:space="preserve">Darba devēja sociālais nodoklis 24,09%  </t>
  </si>
  <si>
    <t xml:space="preserve">Pavisam kopā  </t>
  </si>
  <si>
    <t>Tvaika izolāciju ierīkošana ar polietilēna plēves 1kārtā</t>
  </si>
  <si>
    <t xml:space="preserve">Jumta hidroizolējošā seguma ieklāšana divās kārtās, ieskaitot ielaidumu uz parapeta,uzkausējot ar gāzi  </t>
  </si>
  <si>
    <t>Kāpnes</t>
  </si>
  <si>
    <t>Grīdas telpā 1.14</t>
  </si>
  <si>
    <t>Grīdas betona pamatnes demontāža,būvgružu savākšana,aizvešana uz izgāztuvi</t>
  </si>
  <si>
    <t>Grunts izstrāde pamatojumam ar rokām,liekās grunts aizvešana</t>
  </si>
  <si>
    <t>Šķembu pamatojums grīdām</t>
  </si>
  <si>
    <t>Hidroizolācija ierīkošana  grīdām</t>
  </si>
  <si>
    <t>Linoleja grīdas ierīkošana,grīdlīstes pielikšana</t>
  </si>
  <si>
    <t>Fasādes apdare ar veciem ķieģeļiem,sienas mūrējot ar javu,stiprinot ar enkuriem pie bloku sienām</t>
  </si>
  <si>
    <t>Vates izolācija  50 mm</t>
  </si>
  <si>
    <t>Horizontālā karkasa izveidošana no antiseptētām brusām 50 mm,stiprino ar metāla kalumiem</t>
  </si>
  <si>
    <t>Vertikālā karkasa izveidošana no antiseptētām brusām 50 mm,stiprino ar metāla kalumiem</t>
  </si>
  <si>
    <t>Cokola līstes pielikšana</t>
  </si>
  <si>
    <t>Cokola siltināšana ar ekstrudēto putopolisrirolu b=100 mm,stiprinot ar dībeļiem,pielimējot a līmjavu</t>
  </si>
  <si>
    <t>Siltinājuma aplīmēšana ar stikla-šķ.sietu</t>
  </si>
  <si>
    <t>Dekoratīvā apmetuma uzklāšana fasādei,logu ailēm</t>
  </si>
  <si>
    <t>Cokola gruntēšana , krāsošana</t>
  </si>
  <si>
    <t>Fasādes apdare ar KNAUF AQUAPANEL cem.loksnēm</t>
  </si>
  <si>
    <t>Aiļu izzāģēšana (frēzēšana) ķieģeļu sienās</t>
  </si>
  <si>
    <t xml:space="preserve">Demontēt esošos durvju blokus </t>
  </si>
  <si>
    <t>Būvgružu savākšana,aizvešana uz izgāztuvi</t>
  </si>
  <si>
    <t>Konteineru īre -9 m³</t>
  </si>
  <si>
    <t>Objekta adrese:Pulkveža Oskara Kalpaka ielā 37,Jelgava</t>
  </si>
  <si>
    <t>Vitrīna V-01(0,6x1,4 m)</t>
  </si>
  <si>
    <t>Vitrīna V-02 (2,04x1,4 m)</t>
  </si>
  <si>
    <t>gb.</t>
  </si>
  <si>
    <t>Objekta apsardze izmaksas</t>
  </si>
  <si>
    <t>Atbalsta spilvenu betonēšana,veidņu uzstādīšana,nojaukšana atbilstoši BK sadaļai</t>
  </si>
  <si>
    <t>Mūra stabu pastiprināšana ar metāla konstrukcijām,konstrukciju gruntēšana,krāsošana</t>
  </si>
  <si>
    <t>Kāpņu margu uzstādīšana-hromētas caurules ar stiprinājumiem</t>
  </si>
  <si>
    <t>Iekšējo lamināta palodžu montāža b=500 mm</t>
  </si>
  <si>
    <t>Stilotu vitrīnu montāža atbilstošu AR zīmējumiem,specifikācijai</t>
  </si>
  <si>
    <t>Armēta betona C 30/37 pamatojums 100 mm</t>
  </si>
  <si>
    <t>Siltumizolācijas ierīkošana grīdām 100 mm no akmens vates</t>
  </si>
  <si>
    <t>Margu uzstādīšana pandusam,lievenim no hromētām caurulēm un stiprinājumiem</t>
  </si>
  <si>
    <t>Jumta seguma izbūve virs pandusa saskaņā ar projekta risinājumu(OSB-22 segums,jumta segums no ruļļveida materiāla 2 kārtas,skārda apdare pieslēgumam pie esošās ēkas,griestu apdare ar aquapanel plātnēm)</t>
  </si>
  <si>
    <t>Koka kāpņu izbūve ar margām no antiseptētām brusām ar metāla kaluma stiprinājumiem(2,52m²/3 pak.)</t>
  </si>
  <si>
    <t>Jumta lūkas izbūve (1,36x1,4) atbilstoši AR risinājumam</t>
  </si>
  <si>
    <t>Ventilācijas gaisa vadu apdare riģipša plātnēm metāla karkasā,gruntēšana,krāsošana atbilstoši interjera projektam</t>
  </si>
  <si>
    <t>Betona lieveņa izbūve no betona C30/30,veidņu uzstādīšana ,nojaukšana,ar pakāpieniem un margām no hromētām caurulēm atbilstoši projekta risinājumam</t>
  </si>
  <si>
    <t>Ventilācijas šahtu izbūve virs jumta atbilstoši projekta risinājumam</t>
  </si>
  <si>
    <t>Iebūvēto skapju izbūve (apmēbelējums) saskaņā ar interjera projektu. tips Nr1(136x250 cm)</t>
  </si>
  <si>
    <t>Iebūvēto skapju izbūve (apmēbelējums) saskaņā ar interjera projektu. tips Nr9(265x250 cm)</t>
  </si>
  <si>
    <t>Iebūvēto skapju izbūve (apmēbelējums) saskaņā ar interjera projektu. tips Nr6(180x250 cm)</t>
  </si>
  <si>
    <t>Gaisa ieņemšanas lūkas  400x600 mm izbūve saskaņā ar projektu</t>
  </si>
  <si>
    <t>Uzlīmju,uzrakstu izgatavošana,uzstādīšana atbilstoši Pasūtītāja prasībām</t>
  </si>
  <si>
    <t>Būvniecības objekta izkārtnes izgatavošana, uzstādīšana</t>
  </si>
  <si>
    <t xml:space="preserve">Maksa par elektoenerģijas izmantošanu </t>
  </si>
  <si>
    <t>Maksa par ūdens patēriņu</t>
  </si>
  <si>
    <t>Ugunsdzēsības stenda  izgatavošana, uzstādīšana</t>
  </si>
  <si>
    <t>Drošības zīmju un uzrakstu  izgatavošana, uzstādīšana</t>
  </si>
  <si>
    <t>Logu bloku L-01 (2,05X1,4 m)</t>
  </si>
  <si>
    <t>Iestrādāt PVC konstrukcijas logu blokus ar selektīvā stiklojuma paketēm,stiprinot ar ķīļiem,makrofleksu</t>
  </si>
  <si>
    <t>Logu bloku L-02 (1,42X1,4 m)</t>
  </si>
  <si>
    <t>Logu,durvju  aiļu apdare,apmetums,krāsošana</t>
  </si>
  <si>
    <t>Koka laipu un ventilācijas iekārtu apkalpošanas laukumu izbūve jumtā saskaņā ar projekta risinājumiem</t>
  </si>
  <si>
    <t>Būvbedres rakšana ar mehānismiem pamatiem,iekraujot a/mašīnās</t>
  </si>
  <si>
    <t>Pamatu aizbēršana ar mehānismiem,blietējot</t>
  </si>
  <si>
    <t>Pamatu horizontālā hidrouzolācija ar 2 kārtām ruberoida bituma mastikā,cementa javu</t>
  </si>
  <si>
    <t>Pamatnes rakšana ar rokām līdz 0,25 m dziļumā, blietēšana</t>
  </si>
  <si>
    <t>Liekās grunts aizvešana līdz 10 km attālumam</t>
  </si>
  <si>
    <t>Grunts pieņemšana izgāztuvē</t>
  </si>
  <si>
    <t>Šķembu pamatojuma ierīkošana 10 cm biezumā,  blietēšana</t>
  </si>
  <si>
    <t>Pamatu aizbēršana ar rokām,blietē ik pēc 25 cm.ar pievesto smilti</t>
  </si>
  <si>
    <t>Koka veidņu uzstādīšana,nojaukšana lentveida pamatiem-pamatu pēdai</t>
  </si>
  <si>
    <t>Pamatu  vertikālā hidroizolācija ar 2 kārtām bituma mastiku</t>
  </si>
  <si>
    <t>Sienas un starpsienas</t>
  </si>
  <si>
    <t>Metāla aiļu pārsedžu apmešana,aptinot ar Rabica sietu</t>
  </si>
  <si>
    <t>Gridas</t>
  </si>
  <si>
    <t>Sienu flīzēšana</t>
  </si>
  <si>
    <t>Sastatņu uzdādīšana,nojaukšana.īre,aizsargsieta uzstādīšana</t>
  </si>
  <si>
    <t>Lokālā tāme Nr 1-10</t>
  </si>
  <si>
    <t>Lokālā tāme Nr 1-11</t>
  </si>
  <si>
    <t>Lokālā tāme Nr 1-12</t>
  </si>
  <si>
    <t>Lokālā tāme Nr.1-1</t>
  </si>
  <si>
    <t>Lokālā tāme Nr. 2-1</t>
  </si>
  <si>
    <t xml:space="preserve">Lokālā tāme Nr.2-2 </t>
  </si>
  <si>
    <t>Lokālā tāme Nr.2-3</t>
  </si>
  <si>
    <t>Lokālā tāme Nr. 2-4</t>
  </si>
  <si>
    <t>Lokālā tāme Nr2-5</t>
  </si>
  <si>
    <t>Lokālā tāme Nr 2-6</t>
  </si>
  <si>
    <t>Lokālā tāme Nr 2-7</t>
  </si>
  <si>
    <t>Lokālā tāme Nr 2-8</t>
  </si>
  <si>
    <t>Lokālā tāme Nr 2-9</t>
  </si>
  <si>
    <t>2--1</t>
  </si>
  <si>
    <t>2--2</t>
  </si>
  <si>
    <t>2--3</t>
  </si>
  <si>
    <t>2--4</t>
  </si>
  <si>
    <t>2--5</t>
  </si>
  <si>
    <t>2--6</t>
  </si>
  <si>
    <t>2--7</t>
  </si>
  <si>
    <t>2--8</t>
  </si>
  <si>
    <t>2--9</t>
  </si>
  <si>
    <t>Lokālā tāme Nr 1-9</t>
  </si>
  <si>
    <t>Cinkotā tērauda ūdensvada caurule DN 50 mm</t>
  </si>
  <si>
    <t>Izolācija DN 50x13 mm</t>
  </si>
  <si>
    <t>Izolācija D50x30 mm</t>
  </si>
  <si>
    <t>Izolācija D40x30 mm</t>
  </si>
  <si>
    <t>Izolācija D40x13 mm</t>
  </si>
  <si>
    <t>Izolācija D32x30 mm</t>
  </si>
  <si>
    <t>Izolācija D32x13 mm</t>
  </si>
  <si>
    <t>Izolācija D25x30 mm</t>
  </si>
  <si>
    <t>Izolācija D25x13 mm</t>
  </si>
  <si>
    <t>Izolācija D20x30 mm</t>
  </si>
  <si>
    <t>Izolācija D20x13 mm</t>
  </si>
  <si>
    <t>Izolācija D16x30 mm</t>
  </si>
  <si>
    <t>Stūra krāns 1/2"x10 mm</t>
  </si>
  <si>
    <t>Lodventīlis DN20 mm</t>
  </si>
  <si>
    <t>Balansējošais ventīlis DN15 mm</t>
  </si>
  <si>
    <t>Ugunsdrošās manžetes caurulēm D32</t>
  </si>
  <si>
    <t>Ugunsdrošās manžetes caurulēm D25</t>
  </si>
  <si>
    <t>Ugunsdrošās manžetes caurulēm D20</t>
  </si>
  <si>
    <t>Ugunsdrošās manžetes caurulēm D16</t>
  </si>
  <si>
    <t>Izolācija DN 65x13 mm</t>
  </si>
  <si>
    <t>Izolācija D63x30 mm</t>
  </si>
  <si>
    <t>Izolācija D16x13 mm</t>
  </si>
  <si>
    <t>Dvieļu žāvētājs ar savienojuma veidgabaliem,atbilstoši dizaina projektam</t>
  </si>
  <si>
    <t>Stūra krāns 1/2"x1/2" mm</t>
  </si>
  <si>
    <t>Stūra krāns 1/2"x3/4" mm</t>
  </si>
  <si>
    <t>Vienvirziena vārsts DN15 mm</t>
  </si>
  <si>
    <t>Sieta filtrs DN15 mm</t>
  </si>
  <si>
    <t>Karstā ūdens sksitītājs DN15 mm</t>
  </si>
  <si>
    <t>Aukstā ūdens sksitītājs DN15 mm</t>
  </si>
  <si>
    <t>Urināla sifons</t>
  </si>
  <si>
    <t>Esošo sistēmu un iekārtu demontāža</t>
  </si>
  <si>
    <t>Kanalizācijas traps D 75 mm</t>
  </si>
  <si>
    <t>Metāla izlietnes sifons</t>
  </si>
  <si>
    <t>Veļas mašīnas pieslēgums</t>
  </si>
  <si>
    <t>Pamatu siltinājums ar ekstrudēto putopolistirole plātnēm 50 mm starp betonu</t>
  </si>
  <si>
    <t>Pamatu siltinājums ar ekstrudēto putopolistirole plātnēm 50 mm ,pielīmējot,stiprinot ar dībeļiem</t>
  </si>
  <si>
    <t>Inventāro veidņu uzstādīšana lentveida pamatiem un nojaukšana līdz 1m augstumam,noma 7 dienas</t>
  </si>
  <si>
    <t>Metāla konstrukciju montāža pārsedzēm, stiprinot arHilti enkurojumu,piemetinot pie ieliekamām detaļām,ieliekamo detaļu uzstādīšana atbalsta spilvenos</t>
  </si>
  <si>
    <t>Lokālā tāme Nr1-6</t>
  </si>
  <si>
    <t>Lokālā tāme Nr.1-7</t>
  </si>
  <si>
    <t>Lokālā tāme Nr.1-8</t>
  </si>
  <si>
    <t>Lodveida krāns, uzmavas  Ø 1/2"</t>
  </si>
  <si>
    <t>Automātiskais atgaisotājs 1/2''</t>
  </si>
  <si>
    <t>Iekšēja bloka  stiprinājumi</t>
  </si>
  <si>
    <t>Ārēja bloka  stiprinājumi</t>
  </si>
  <si>
    <t>Regulēšanas mezgls SMU-18</t>
  </si>
  <si>
    <t>Lodveida krāns, uzmavas  Ø 2"</t>
  </si>
  <si>
    <t>Plastmasas kompozitas caurules  PE-Xc Ø 63x4.5</t>
  </si>
  <si>
    <t>Siltumizolācija s=40mm  Ø 63</t>
  </si>
  <si>
    <t>Kondicioniera ārējais bloks  SAP-CRV96EH;Q=0,9-3,2kW;N=1,12kW</t>
  </si>
  <si>
    <t>Kondicioniera iekšējais bloks  SAP-KRV96EH Q=0,9-3,2kW;N=1,12kW</t>
  </si>
  <si>
    <t>Freona vara caurule Ø  1/4" ar termoizolāciju 9mm</t>
  </si>
  <si>
    <t>Freona vara caurule Ø  3/8" ar termoizolāciju 9mm</t>
  </si>
  <si>
    <t>Ventilācijas sistēmas siltumapgāde</t>
  </si>
  <si>
    <t>Aukstumapgādes sistēma</t>
  </si>
  <si>
    <t>1--11</t>
  </si>
  <si>
    <t>1--12</t>
  </si>
  <si>
    <t>Pastiprināto stabu apmešana,aptinot ar Rabica sietu</t>
  </si>
  <si>
    <t>Kāpņu laukuma montāža 2500x110x220</t>
  </si>
  <si>
    <t>Grupu sadalne GS 13(ind);v/a;(lapa EL5) 12 mod.</t>
  </si>
  <si>
    <t>Maģistrālā sadalne MS-22;32;42(ind);v/a;(lapa EL7;9;11) 48m.</t>
  </si>
  <si>
    <t>Maģistrālā sadalne MS52(ind);v/a;(lapa EL13) 72 mod.</t>
  </si>
  <si>
    <t>Grupu sadalne GS 25;35;45;55(ind);v/a;(lapa EL14) 6 mod.</t>
  </si>
  <si>
    <t>Grupu sadalne GS 26;36;46;56(ind);v/a;(lapa EL15) 24 mod.</t>
  </si>
  <si>
    <t>Grupu sadalne GS 24;34;44;54(ind);v/a;(lapa EL14) 12 mod.</t>
  </si>
  <si>
    <t>Kabeļi ar vara dzīslām NYM 5X4</t>
  </si>
  <si>
    <t>Kabeļi ar vara dzīslām NYM 5X2,5</t>
  </si>
  <si>
    <t>Kabeļi ar vara dzīslām NYM 3X4</t>
  </si>
  <si>
    <t>Rozete ar zem.spaili,16A,IP44;z/a</t>
  </si>
  <si>
    <t>Vienpolu slēdzis,16A,IP20,v/a</t>
  </si>
  <si>
    <t>Gaismeklis ar komp.lumin.spuldzēm 2x26W;IP20;v/a;kāpņu telpās un vestibilā</t>
  </si>
  <si>
    <t xml:space="preserve">Gaismeklis ar komp. lumin.spuldzēm 2x11W;IP23;v/a </t>
  </si>
  <si>
    <t>Gaismeklis ar komp. lumin.spuldzēm26W;IP44;ieb.piekārtos griestos</t>
  </si>
  <si>
    <t>Gaismeklis ar.lumin.spuldzēm 2x18W;IP23;v/a;numuros un gaiteņos</t>
  </si>
  <si>
    <t>Akumulatora baterija gaismeklim 2x18W;t=3h</t>
  </si>
  <si>
    <t>Montāžas lentadeviflex25 m</t>
  </si>
  <si>
    <t>Dīzeļģenerators T22K;22kVA.,komplektā arizpūtēju,degvielas tverni un ARI(uzstādīt telpā1.39) bloku</t>
  </si>
  <si>
    <t>Iebūvēto skapju izbūve saskaņā ar interjera projektu. tips Nr5(160x250 cm)</t>
  </si>
  <si>
    <t>Kabeļi ar vara dzīslām FRHF 5x6</t>
  </si>
  <si>
    <t>Kāpņu laidu montāža 3909x1215x614</t>
  </si>
  <si>
    <t>Kāpņu laidu montāža 3188x1215x367</t>
  </si>
  <si>
    <t>1--10</t>
  </si>
  <si>
    <t>Sūknis VS 35/150 PN 10 bar</t>
  </si>
  <si>
    <t>Sūknis VS 65/150 PN 10 bar</t>
  </si>
  <si>
    <t>Sūknis A 56/180 XM PN 6 bar</t>
  </si>
  <si>
    <t>Sūknis BPH 60/250.40M PN 6 bar</t>
  </si>
  <si>
    <t>Procesors ECL 300/C60 (ar taim. un dev.ESMT; ESM11; )</t>
  </si>
  <si>
    <t>Procesors ECL 300/C60 (ar taim. un dev. ESM11; ESMU)</t>
  </si>
  <si>
    <t>Reg. vārsts VS2-25/4.0 PN 16 bar ar izp.meh. AMV10</t>
  </si>
  <si>
    <t>Reg. vārsts VS2-25/4.0 PN 16 bar ar izp.meh. AMV11</t>
  </si>
  <si>
    <t>Reg. vārsts HRB3-20/12 PN 6 bar ar izp.meh. AMB162</t>
  </si>
  <si>
    <t>Automātiskais piebarotājs EV220/DN15 ar dev. RT-110</t>
  </si>
  <si>
    <t>Pārspiediena vārsts DN 15 AVDO</t>
  </si>
  <si>
    <t>Aiļu aizmūrēšana ar Fibo blokiem,javu sagatavo būvlaukumā</t>
  </si>
  <si>
    <t>Automātiskais atgaisotājs, uzmavas Ø 1/2 '' PN 16 bar</t>
  </si>
  <si>
    <t>Izplēšanās tvertne  V=30L P=10 bar</t>
  </si>
  <si>
    <t>Izplēšanās tvertne  V=110L P=6 bar</t>
  </si>
  <si>
    <t>Akumulācijas tvertne kar. ūdenei  REFLEX V=1000L,PN 10bar</t>
  </si>
  <si>
    <t>7</t>
  </si>
  <si>
    <t>Metāla atbalsta konstrukciju izbūve jumtā ventilācijas iekārtu uzstādīšanai,gruntēšana,krāsošana</t>
  </si>
  <si>
    <t>Radiatori ar apakšējo pieslēgumu  22KV-400-400</t>
  </si>
  <si>
    <t>Radiatori ar apakšējo pieslēgumu  22KV-400-800</t>
  </si>
  <si>
    <t>Radiatori ar apakšējo pieslēgumu  22KV-400-1200</t>
  </si>
  <si>
    <t>Radiatori ar apakšējo pieslēgumu  22KV-500-1200</t>
  </si>
  <si>
    <t>Siltumizolācija s=9mm  Ø 26</t>
  </si>
  <si>
    <t>Siltumizolācija s=9mm  Ø 32</t>
  </si>
  <si>
    <t>Cauruļu veidgabali</t>
  </si>
  <si>
    <r>
      <t>Piepl./nosūc. iekārta VS-100-P-PH; Lpiepl=12510m³/st;L</t>
    </r>
    <r>
      <rPr>
        <vertAlign val="subscript"/>
        <sz val="10"/>
        <rFont val="Arial Narrow"/>
        <family val="2"/>
        <charset val="186"/>
      </rPr>
      <t>NOSŪC</t>
    </r>
    <r>
      <rPr>
        <sz val="10"/>
        <rFont val="Arial Narrow"/>
        <family val="2"/>
        <charset val="186"/>
      </rPr>
      <t>=3500m³/st;P=300/250Pa;ar plākšņu rekuper.,ar ūd.kalorif.,ar autom.kompl.</t>
    </r>
  </si>
  <si>
    <t>Letes izbūve telpā 1.48 ar darba virsmu,atvilkņu loku,plaiktiem-4,28x0,6;h=0,75</t>
  </si>
  <si>
    <t>Plaukti (ieb) 120x40x60</t>
  </si>
  <si>
    <t>Skapītis  ar plauktiem 60x60x90(h)</t>
  </si>
  <si>
    <t>Iebūvēto bēbeļu montāža</t>
  </si>
  <si>
    <t>Lokālā tāme Nr 1-14</t>
  </si>
  <si>
    <t xml:space="preserve">Dūmu nosūces ventilators CHAT/6-710 L=10300m³/st;P=300Pa;N=2,2kW;T=400 gr.;120 min. </t>
  </si>
  <si>
    <t>Dūmvārsts FER 600x400h ar el.piedz.</t>
  </si>
  <si>
    <t>Izolēts gaisa vārsts KR4-S-600x400h ar el.piedz.</t>
  </si>
  <si>
    <t>Pieplūdes difuzors KD-2 Nr.2</t>
  </si>
  <si>
    <t>Pieplūdes reg. reste JR-5/2G 200x100h</t>
  </si>
  <si>
    <t>Pieplūdes reg. reste JR-5/2G 400x200h</t>
  </si>
  <si>
    <t>Nosūces reg. reste JR-5/2G 200x100h</t>
  </si>
  <si>
    <t>Nosūces reg. reste JR-5/2G 400x300h</t>
  </si>
  <si>
    <t>Nosūces reg. reste JR-5/2G 400x400h</t>
  </si>
  <si>
    <t>25</t>
  </si>
  <si>
    <t>Gaisa apaļais regulējošais vārsts ar rokas vadība SPI-315</t>
  </si>
  <si>
    <t>Gaisa apaļais regulējošais vārsts ar rel.piedz. vadība SPI-160</t>
  </si>
  <si>
    <t>Gaisa apaļais regulējošais vārsts ar el.piedz. vadība SPI-200</t>
  </si>
  <si>
    <t>Gaisa apaļais regulējošais vārsts ar el.piedz. vadība SPI-250</t>
  </si>
  <si>
    <t>Gaisa apaļais regulējošais vārsts ar el.piedz. vadība SPI-315</t>
  </si>
  <si>
    <t>8</t>
  </si>
  <si>
    <t>Jaucējkrāns dušai atbilstoši dizaina projekta p.17</t>
  </si>
  <si>
    <t>Taisntūra ugundrošības vārsts EI 120 min UVS120-200x300</t>
  </si>
  <si>
    <t>Taisntūra ugundrošības vārsts EI 120 min UVS120-200x400</t>
  </si>
  <si>
    <t>Aapaļais vienvirzena vārsts Ø100</t>
  </si>
  <si>
    <t>Aapaļais vienvirzena vārsts Ø125</t>
  </si>
  <si>
    <t>Aapaļais vienvirzena vārsts Ø160</t>
  </si>
  <si>
    <t>Aapaļais vienvirzena vārsts Ø200</t>
  </si>
  <si>
    <t>23</t>
  </si>
  <si>
    <t>31</t>
  </si>
  <si>
    <t>Tīrīšanas lūkas RLL Ø 315</t>
  </si>
  <si>
    <t>Tīrīšanas lūkas RLL 200x400</t>
  </si>
  <si>
    <t>Konfuzors AVI Ø 710</t>
  </si>
  <si>
    <t>Noslēgvāks ar gumiju Ø 630</t>
  </si>
  <si>
    <t>Noslēgvāks ar gumiju Ø 200</t>
  </si>
  <si>
    <t>Gaisa vadi no cinkotā tērauda Ø 630</t>
  </si>
  <si>
    <t>Gaisa vadi no cinkotā tērauda Ø 710</t>
  </si>
  <si>
    <t>Gaisa vadi no cinkotā tērauda Ø 800</t>
  </si>
  <si>
    <t>Gaisa vadi no cinkotā tērauda 100x200</t>
  </si>
  <si>
    <t>Gaisa vadi no cinkotā tērauda 200x400</t>
  </si>
  <si>
    <t>Pāreja no cinkotā tērauda ar gumiju Ø 250/Ø 315</t>
  </si>
  <si>
    <t>Pāreja no cinkotā tērauda ar gumiju Ø 200/200x300</t>
  </si>
  <si>
    <t>Pāreja no cinkotā tērauda ar gumiju Ø 200/200x400</t>
  </si>
  <si>
    <t>Pāreja no cinkotā tērauda ar gumiju Ø 250/200x300</t>
  </si>
  <si>
    <t>Pāreja no cinkotā tērauda ar gumiju Ø 315/200x300</t>
  </si>
  <si>
    <t>Pāreja no cinkotā tērauda ar gumiju Ø 315/200x400</t>
  </si>
  <si>
    <t>Sānu pievienojums ar gumiju  no cinkotā tērauda  Ø 100/ Ø 160</t>
  </si>
  <si>
    <t>Sānu pievienojums ar gumiju  no cinkotā tērauda  Ø 100/ 200x200</t>
  </si>
  <si>
    <t>Sānu pievienojums ar gumiju  no cinkotā tērauda  Ø 100/ 200x300</t>
  </si>
  <si>
    <t>Sānu pievienojums ar gumiju  no cinkotā tērauda  Ø 160/ Ø 160</t>
  </si>
  <si>
    <t>Sānu pievienojums ar gumiju  no cinkotā tērauda  Ø 160/ Ø 400</t>
  </si>
  <si>
    <t>Sānu pievienojums ar gumiju  no cinkotā tērauda  Ø 160/ Ø 500</t>
  </si>
  <si>
    <t>Sānu pievienojums ar gumiju  no cinkotā tērauda  Ø 160/ 100x200h</t>
  </si>
  <si>
    <t>Sānu pievienojums ar gumiju  no cinkotā tērauda  Ø 200/ Ø 500</t>
  </si>
  <si>
    <t>Sānu pievienojums ar gumiju  no cinkotā tērauda  Ø 200/ Ø 630</t>
  </si>
  <si>
    <t>Sānu pievienojums ar gumiju  no cinkotā tērauda  Ø 200/ 100x200h</t>
  </si>
  <si>
    <t>Sānu pievienojums ar gumiju  no cinkotā tērauda  Ø 200/ 200x300h</t>
  </si>
  <si>
    <t>Sānu pievienojums ar gumiju  no cinkotā tērauda  Ø 200/ 200x400h</t>
  </si>
  <si>
    <t>Sānu pievienojums ar gumiju  no cinkotā tērauda  Ø 250/ Ø 250</t>
  </si>
  <si>
    <t>Sānu pievienojums ar gumiju  no cinkotā tērauda  Ø 250/ Ø 500</t>
  </si>
  <si>
    <t>Sānu pievienojums ar gumiju  no cinkotā tērauda  Ø 250/ Ø 630</t>
  </si>
  <si>
    <t>Sānu pievienojums ar gumiju  no cinkotā tērauda  Ø 315/ Ø 630</t>
  </si>
  <si>
    <t>Sānu pievienojums ar gumiju  no cinkotā tērauda  Ø 250/ 400x200h</t>
  </si>
  <si>
    <t>Dušas klausule,turētājs,dušas vads interjera projekta p.15</t>
  </si>
  <si>
    <t>Sānu pievienojums ar gumiju  no cinkotā tērauda  Ø 630/ Ø 800</t>
  </si>
  <si>
    <t>Sānu pievienojums ar gumiju  no cinkotā tērauda  100x200h/ 200x300h</t>
  </si>
  <si>
    <t>Līkumi 90º  ar gumiju  no cinkotā tērauda Ø 315</t>
  </si>
  <si>
    <t>Līkumi 90º  ar gumiju  no cinkotā tērauda Ø 800</t>
  </si>
  <si>
    <t>Lodveida krāns, gali piemetināti DN 40 PN 16 bar</t>
  </si>
  <si>
    <t>Filtrs, flanču DN 50 PN 16 bar</t>
  </si>
  <si>
    <t>Vienvirziena vārsts Ø 1'' PN 16 bar</t>
  </si>
  <si>
    <t>Vienvirziena vārsts Ø 1 1/2 '' PN 16 bar</t>
  </si>
  <si>
    <t>11</t>
  </si>
  <si>
    <t>15</t>
  </si>
  <si>
    <t>Balans vārsts Ø 1 1/2'' PN 16 bar</t>
  </si>
  <si>
    <t>Plastmasas komp.caurules, DN25</t>
  </si>
  <si>
    <t>Plastmasas komp.caurules, DN32</t>
  </si>
  <si>
    <t>Plastmasas komp.caurules, DN50</t>
  </si>
  <si>
    <t>14</t>
  </si>
  <si>
    <t>Starpsienu mūrēšana no Aeroc blokiem,armējot,b=100 mm (S-05-šahtām)</t>
  </si>
  <si>
    <t>Starpsienu mūrēšana no Aeroc blokiem,armējot,b=100 mm (šahtu siena Š)</t>
  </si>
  <si>
    <t>Keramzīta bloku  FIBO ārsienu mūrēšana ar javu M50(B3.5),b=250 mm;javu sagatavojot objektā</t>
  </si>
  <si>
    <t xml:space="preserve">Dušas paliktnis 900x900 ar dušas sieniņu atbilstoši dizaina projekta Nr 23+Nr.24 </t>
  </si>
  <si>
    <t>Atbalsta rokturis HGW 45/3 diz.projekta Nr29</t>
  </si>
  <si>
    <t>Atbalsta rokturis dušai ar dušas turētāju (kreisā puse) diz.proj. Nr 30</t>
  </si>
  <si>
    <t>Atbalsta rokturis dušai ar dušas turētāju (labā puse) diz.proj.Nr 31</t>
  </si>
  <si>
    <t>Noņemams dušas sēdeklis diz.proj.Nr32</t>
  </si>
  <si>
    <t>Erganomiskas formas paceļams atbalsta rokturis podam diz.proj.Nr 33</t>
  </si>
  <si>
    <t>Linoleja grīdas ierīkošana,grīdlīstes pielikšana;saskaņā ar interjera projektu</t>
  </si>
  <si>
    <t>Flīžu grīdas flīzēšana,seglīstu flīzēšana;saskaņā ar interjera projektu</t>
  </si>
  <si>
    <t>Flīžu grīdas flīzēšana,seglīstu flīzēšana,saskaņā ar inerjera projektu</t>
  </si>
  <si>
    <t>Erganomiskas formas paceļams atbalsta rokturis izlietnei (kreisā un labā puse)Diz.proj.Nr 34</t>
  </si>
  <si>
    <t>Dūmu kanāla izbūve no PROMAT plāksnēm 14 m;600x400 mm</t>
  </si>
  <si>
    <t>Durvju bloks D-01 (1,5x2,1m)</t>
  </si>
  <si>
    <t>Alumīnija durvju montāža ar stiklojumu un sānu stiklojumu,stiprinot ar ķīļiem,celtniecības putām;EL 90</t>
  </si>
  <si>
    <t>Durvju bloks D-02 (1,3x2,1m)</t>
  </si>
  <si>
    <t>Durvju bloks D-03 (1,3x2,1m) EL 60</t>
  </si>
  <si>
    <t>Evakuācijas durvju montāža  ,stiprinot ar ķīļiem,celtniecības putām,ar EL 30</t>
  </si>
  <si>
    <t>Durvju bloks D-05 (1,2x2,1m) EL 30</t>
  </si>
  <si>
    <t>Durvju bloks D-06 (1x2,1m) EL 30</t>
  </si>
  <si>
    <t xml:space="preserve">Durvju bloks D-07 (1x2,1m) </t>
  </si>
  <si>
    <t xml:space="preserve">Durvju bloks D-08 (1x2,1m) </t>
  </si>
  <si>
    <t xml:space="preserve">Durvju bloks D-09 (1x2,1m) </t>
  </si>
  <si>
    <t>Durvju bloks D-11 (0,9x2,1m) EL 30</t>
  </si>
  <si>
    <t xml:space="preserve">Durvju bloks D-12 (0,9x2,1m) </t>
  </si>
  <si>
    <t xml:space="preserve">Durvju bloks D-13 (0,9x2,1m) </t>
  </si>
  <si>
    <t xml:space="preserve">Durvju bloks D-14 (0,9x2,1m) </t>
  </si>
  <si>
    <t xml:space="preserve">Durvju bloks D-15 (0,85x2,1m) </t>
  </si>
  <si>
    <t xml:space="preserve">Durvju bloks D-16 (0,8x2,1m) </t>
  </si>
  <si>
    <t xml:space="preserve">Durvju bloks D-17 (0,75x2,1m) </t>
  </si>
  <si>
    <t>Riģipša starsienu montāža i b=50 mm metāla karkasā.2 kārtām riģipsi.GKB;2 kārtām riģipsi Diamond;vidū skaņas izolācija 50 mm (S-04)</t>
  </si>
  <si>
    <t>Izolācija "Paroc" PV-LAM S=100mm (16m³)</t>
  </si>
  <si>
    <t>Iekšējais ūdensvads Ū1; T3; T4</t>
  </si>
  <si>
    <t>Savienojumu veidgabali</t>
  </si>
  <si>
    <t>Lodventīlis DN50 mm</t>
  </si>
  <si>
    <t>Lodventīlis DN25 mm</t>
  </si>
  <si>
    <t>Lodventīlis DN15 mm</t>
  </si>
  <si>
    <t>Ugunsdzēsības krāns DN 50 N - 20 ( Sienā montējams aizslēdzams skapis;aizbīdnis d=50;ugunsdzēsības šļūtene 20 m;stobra uzgalis d=16 mm</t>
  </si>
  <si>
    <t>Sistēmas pārbaude</t>
  </si>
  <si>
    <t>Esošo sistēmu demontāža</t>
  </si>
  <si>
    <t>Kabeļi ar vara dzīslām NYM  3X2,5</t>
  </si>
  <si>
    <t>Rozete ar zem.spaili,16A,IP20;CARVIA</t>
  </si>
  <si>
    <t>Vienpolu slēdzis,IP20,z/a CARVIA</t>
  </si>
  <si>
    <t>Vienpolu slēdzis,IP44,z/a CARVIA</t>
  </si>
  <si>
    <t>Grupu slēdzis,z/a,IP20</t>
  </si>
  <si>
    <t>Gaismeklis ar lumin.spuldzēm T5 4x14W;IP20;iebūvējams  piekārtajos griestos</t>
  </si>
  <si>
    <t>Gaismeklis ar lumin.spuldzēm 2x36W;IP56;v/a</t>
  </si>
  <si>
    <t>Gaismeklis ar komp.lumin.spuldzēm 2x9W;IP56;v/a;pie sienas</t>
  </si>
  <si>
    <t>Akumulatora baterija gaismeklim 2x26W;t=3h</t>
  </si>
  <si>
    <t>Gofrēta caurule d=16</t>
  </si>
  <si>
    <t>Plastmasas caurule d=20.kompl.ar savien.;stiprināj.</t>
  </si>
  <si>
    <t>Maģistrālā sadalne MS 11(ind);v/a;(lapa EL2)</t>
  </si>
  <si>
    <t>Maģistrālā sadalne MS 12 (ind);v/a;(lapa EL3)</t>
  </si>
  <si>
    <t>Grupu sadalne GS15 (ind);v/a;(lapa EL5) 12 mod</t>
  </si>
  <si>
    <t xml:space="preserve">Kopā </t>
  </si>
  <si>
    <t>Transporta izdevumi materiāliem</t>
  </si>
  <si>
    <t>Tiešās izmaksas kopā</t>
  </si>
  <si>
    <t>Iekšējā kanalizācija K 1</t>
  </si>
  <si>
    <t>Kanalizācijas caurule D 110 mm</t>
  </si>
  <si>
    <t>Riģipša starsienu montāža iebūvētiem skapjiem b=50 mm metāla karkasā.4 kārtām riģipsi.vidū skaņas izolācija 50 mm (S-08)</t>
  </si>
  <si>
    <t>Ūdensvada caurule D 63 mm,daudzslāņu</t>
  </si>
  <si>
    <t>Ūdensvada caurule D 50 mm daudzslāņu</t>
  </si>
  <si>
    <t>Ūdensvada caurule D 40 mm daudzslāņu</t>
  </si>
  <si>
    <t>Ūdensvada caurule D 32 mm daudzslāņu</t>
  </si>
  <si>
    <t>Ūdensvada caurule D 25 mm daudzslāņu</t>
  </si>
  <si>
    <t>Ūdensvada caurule D 20 mm daudzslāņu</t>
  </si>
  <si>
    <t>Ūdensvada caurule D 16 mm daudzslāņu</t>
  </si>
  <si>
    <t xml:space="preserve">Cinkotā tērauda ūdensvada caurule DN 65 </t>
  </si>
  <si>
    <t xml:space="preserve">Cinkotā tērauda ūdensvada caurule DN 50 </t>
  </si>
  <si>
    <t>Ūdensvada caurule D 40 mm daudzslānu</t>
  </si>
  <si>
    <t>Ūdensvada caurule D 32 mm daudzslānu</t>
  </si>
  <si>
    <t>Ūdensvada caurule D 25 mm daudzslānu</t>
  </si>
  <si>
    <t>Ūdensvada caurule D 20 mm daudzslānu</t>
  </si>
  <si>
    <t>Ūdensvada caurule D 16 mm daudzslānu</t>
  </si>
  <si>
    <t>Kanalizācijas caurule D 50 mm</t>
  </si>
  <si>
    <t>Kanalizācijas traps D 110 mm</t>
  </si>
  <si>
    <t>Revīzija D 110 mm</t>
  </si>
  <si>
    <t>WC pieslēgums</t>
  </si>
  <si>
    <t>Keramiskās izlietnes sifons</t>
  </si>
  <si>
    <t>Ugunsdrošā manžete D 110 mm</t>
  </si>
  <si>
    <t xml:space="preserve">Tērauda konstrukciju notīrīšana no rūsas </t>
  </si>
  <si>
    <t xml:space="preserve">Tērauda konstrukciju krāsošana,gruntēšana </t>
  </si>
  <si>
    <t>Lokālā tāme Nr. 1-5</t>
  </si>
  <si>
    <t>1</t>
  </si>
  <si>
    <t>2</t>
  </si>
  <si>
    <t>Drošības vārsts Ø 3/4'' P- 6 bar</t>
  </si>
  <si>
    <t>Drošības vārsts Ø 3/4'' P- 10 bar</t>
  </si>
  <si>
    <t>Relejs spiediena KP35</t>
  </si>
  <si>
    <t>Lodveida krāns, uzmavas Ø 1/2'' PN 16 bar</t>
  </si>
  <si>
    <t>Lodveida krāns, uzmavas Ø 3/4'' PN 16 bar</t>
  </si>
  <si>
    <t>10</t>
  </si>
  <si>
    <t>Zibens novedējs A1 d=16;h=1,5;kompl.ar pamatni un stiprināj.</t>
  </si>
  <si>
    <t>Knauf monolitās grīdas ierīkošana-35 mm</t>
  </si>
  <si>
    <t>Grīdas visos stāvos</t>
  </si>
  <si>
    <t>Metāla seglīstes uzstādīšana flīžu ārējiem stūriem</t>
  </si>
  <si>
    <t>Spoguļu montāža 61x102</t>
  </si>
  <si>
    <t>Spoguļu montāža 60x160</t>
  </si>
  <si>
    <t>Spoguļu montāža 61x122</t>
  </si>
  <si>
    <t>Spoguļu montāža 79x200</t>
  </si>
  <si>
    <t>Ārējie apdares darbi-jaunā kāpņu telpa</t>
  </si>
  <si>
    <t>Iebūvēto skapju izbūve saskaņā ar interjera projektu. tips Nr6(180x250 cm)</t>
  </si>
  <si>
    <t>Gaisa ieņemšanas lūkas  400x600 mm izbūve</t>
  </si>
  <si>
    <t>Ugunsdzēsības aparātu uzstādīšana</t>
  </si>
  <si>
    <t>Zibens novedējs A1 d=16;h=4;kompl.ar pamatni un stiprināj.</t>
  </si>
  <si>
    <t>Zibens novedējs A1 d=16;h=4,5;kompl.ar pamatni un stiprināj.</t>
  </si>
  <si>
    <t>Lodveida krāns, uzmavas Ø 1 '' PN 16 bar</t>
  </si>
  <si>
    <t>6</t>
  </si>
  <si>
    <t>3</t>
  </si>
  <si>
    <t>Virtuves maisītājs atbilstoši dizaina projekta p.18</t>
  </si>
  <si>
    <t>Dušas garnitūra atbilstoši dizaina projekta p.19</t>
  </si>
  <si>
    <t>Stacionāra duša(stāvduša,bez rokas dušas) ar parasto dušas maisītāju (bez termostata) atbilstoši dizaina projekta p.20</t>
  </si>
  <si>
    <t>Izlietnes maisītājs ar pagarinātu sviru atbilstoši dizaina projekta p.21</t>
  </si>
  <si>
    <t>Dušas maisītājs ar pagarinātu sviru atbilstoši dizaina projekta p.22</t>
  </si>
  <si>
    <t>Pods cilvētiem ar kustību traucējumiem ar izvadu sienā atbilstoši dizaina projekta p.3 (kvalitātes līmenim un kalpošanas laikam jāatbilst firmas DURAVIT ražojumiem)</t>
  </si>
  <si>
    <t>Keramiskā izlietne 550x430 pie siena stiprināma atbilstoši dizaina projekta p.10 (kvalitātes līmenim un kalpošanas laikam jāatbilst firmas DURAVIT ražojumiem)</t>
  </si>
  <si>
    <t xml:space="preserve">Metāla izlietne 45,5x43,5atbilstoši dizaina projekta p.12 </t>
  </si>
  <si>
    <t>Keramiskā izlietne cilvēkiem ar kustību traucējumiem atbilstoši dizaina projekta p.11</t>
  </si>
  <si>
    <t>Izlietnes maisītājs atbilstoši dizaina projekta p13</t>
  </si>
  <si>
    <t xml:space="preserve">Izlietņu maisītājs atbilstoši dizaina projekta p.16 </t>
  </si>
  <si>
    <t xml:space="preserve">Dušas maisītājs ar garnitūru atbilstoši dizaina projekta p.14,gumijas dušu uzgaļi </t>
  </si>
  <si>
    <t xml:space="preserve">Jaucējkrāns dušai atbilstoši dizaina projekta p.17,gumijas dušu uzgaļi </t>
  </si>
  <si>
    <t xml:space="preserve">Dušas paliktnis 900x900 atbilstoši dizaina projekta p.25 </t>
  </si>
  <si>
    <t>Lodveida krāns, uzmavas Ø 1 1/2 '' PN 16 bar</t>
  </si>
  <si>
    <t>4</t>
  </si>
  <si>
    <t>Lodveida krāns, uzmavas Ø 2 '' PN 16 bar</t>
  </si>
  <si>
    <t>Lodveida krāns, gali piemetināti DN 15 PN 16 bar</t>
  </si>
  <si>
    <t>5</t>
  </si>
  <si>
    <t>Lodveida krāns, gali piemetināti DN 25 PN 16 bar</t>
  </si>
  <si>
    <t>Lodveida krāns, gali piemetināti DN 80 PN 16 bar</t>
  </si>
  <si>
    <t>Filtrs, uzmavas Ø 1/2'' PN 16 bar</t>
  </si>
  <si>
    <t>Filtrs, flanču DN 80 PN 16 bar</t>
  </si>
  <si>
    <t>Vienvirziena vārsts Ø 1/2'' PN 16 bar</t>
  </si>
  <si>
    <t>Vienvirziena vārsts Ø 1 1/4 '' PN 16 bar</t>
  </si>
  <si>
    <t>Vienvirziena vārsts Ø 2 '' PN 16 bar</t>
  </si>
  <si>
    <t>9</t>
  </si>
  <si>
    <t>Manometrs , 0-10 bar</t>
  </si>
  <si>
    <t>Manometrs , 0-16 bar</t>
  </si>
  <si>
    <t>Manometra krāns, uzmavas Ø 1/2 '' PN 16 bar</t>
  </si>
  <si>
    <t>Tērauda elektp.met.caurules, melnas Ø 60.3 x 2.9</t>
  </si>
  <si>
    <t>Gaisa izlaide DN 15</t>
  </si>
  <si>
    <t>Ūdens izlaide DN 15</t>
  </si>
  <si>
    <t>Ūdens izlaide DN 20</t>
  </si>
  <si>
    <t>12</t>
  </si>
  <si>
    <t>Ūdens izlaide DN 25</t>
  </si>
  <si>
    <t>Slīdoša balsts, DN80 T14.07</t>
  </si>
  <si>
    <t>Nekustīgais balsts, DN80 T4.05</t>
  </si>
  <si>
    <t>Profilis 50x50x5</t>
  </si>
  <si>
    <t>30</t>
  </si>
  <si>
    <t>28</t>
  </si>
  <si>
    <t>153</t>
  </si>
  <si>
    <t>43</t>
  </si>
  <si>
    <t>26</t>
  </si>
  <si>
    <t>Gaisa vadi no cinkotā tērauda 100x400</t>
  </si>
  <si>
    <t>Sānu pievienojums ar gumiju  no cinkotā tērauda  Ø 125/ Ø 160</t>
  </si>
  <si>
    <t>Sānu pievienojums ar gumiju  no cinkotā tērauda  Ø 200/ Ø 400</t>
  </si>
  <si>
    <t>Sānu pievienojums ar gumiju  no cinkotā tērauda  Ø 200/ 100x400h</t>
  </si>
  <si>
    <t>Sānu pievienojums ar gumiju  no cinkotā tērauda  Ø 250/ Ø 315</t>
  </si>
  <si>
    <t>Sānu pievienojums ar gumiju  no cinkotā tērauda  100x200h/ 200x400h</t>
  </si>
  <si>
    <t>Līkumi 90º  ar gumiju  no cinkotā tērauda Ø 160</t>
  </si>
  <si>
    <t xml:space="preserve">Izolācija ''ISOVER'' Ø 32 S=20 mm, ar sēgslani  </t>
  </si>
  <si>
    <t xml:space="preserve">Izolācija ''ISOVER'' Ø 42 S=40 mm, ar sēgslani  </t>
  </si>
  <si>
    <t xml:space="preserve">Izolācija ''ISOVER'' Ø 48 S=40 mm, ar sēgslani  </t>
  </si>
  <si>
    <t xml:space="preserve">Izolācija ''ISOVER'' Ø 60 S=40 mm, ar sēgslani  </t>
  </si>
  <si>
    <t xml:space="preserve">Izolācija ''ISOVER'' Ø 89 S=40 mm, ar sēgslani  </t>
  </si>
  <si>
    <t>Plastmasas pārsegums</t>
  </si>
  <si>
    <t>Pretkorozijas krāsa</t>
  </si>
  <si>
    <t>kg</t>
  </si>
  <si>
    <t>Sakaru/datoru un TV tīkli</t>
  </si>
  <si>
    <t>Materiālu transporta izdevumi</t>
  </si>
  <si>
    <t>Stiprinājumi</t>
  </si>
  <si>
    <t>Palūgmateriāli</t>
  </si>
  <si>
    <t>Sistēmas regulēšana ,palaišana</t>
  </si>
  <si>
    <t>Ugunsdzēsības automātiskā signalizācijas sistēma</t>
  </si>
  <si>
    <t>Demontāžas darbi</t>
  </si>
  <si>
    <t xml:space="preserve">Dušas paliktnis 900x900 atbilstoši dizaina projekta Nr 25 </t>
  </si>
  <si>
    <t xml:space="preserve">Dušas paliktnis 900x900 ar stikla sieniņu atbilstoši dizaina projekta Nr23+Nr.24 </t>
  </si>
  <si>
    <t>Pods ar izvadu sienā atbilstoši dizaina projekta Nr.2 (kvalitātes līmenim un kalpošanas laikam jāatbilst firmas DURAVIT ražojumiem)</t>
  </si>
  <si>
    <t>Pods cilvētiem ar kustību traucējumiem ar izvadu sienā atbilstoši dizaina projekta Nr3 (kvalitātes līmenim un kalpošanas laikam jāatbilst firmas DURAVIT ražojumiem)</t>
  </si>
  <si>
    <t>Pisuārs ar skalošanas dozatoru,hromētsatbilstoši dizaina projekta Nr.4+Nr.6 (kvalitātes līmenim un kalpošanas laikam jāatbilst firmas DURAVIT ražojumiem)</t>
  </si>
  <si>
    <t>Keramiskā izlietne 45x34 ar 1atveri ūdens maisītājam atbilstoši dizaina projekta Nr.9 (kvalitātes līmenim un kalpošanas laikam jāatbilst firmas DURAVIT ražojumiem)</t>
  </si>
  <si>
    <t>Keramiskā izlietne cilvēkiem ar kustību traucējumiem atbilstoši dizaina projekta Nr 11</t>
  </si>
  <si>
    <t>Keramiskā izlietne 550x430 pie siena stiprināma atbilstoši dizaina projekta Nr.10 (kvalitātes līmenim un kalpošanas laikam jāatbilst firmas DURAVIT ražojumiem)</t>
  </si>
  <si>
    <t xml:space="preserve">Metāla izlietne 45,5x43,5atbilstoši dizaina projekta Nr 12 </t>
  </si>
  <si>
    <t>1--1</t>
  </si>
  <si>
    <t>1--2</t>
  </si>
  <si>
    <t>1--3</t>
  </si>
  <si>
    <t>1--4</t>
  </si>
  <si>
    <t>1--5</t>
  </si>
  <si>
    <t>1--6</t>
  </si>
  <si>
    <t>1--7</t>
  </si>
  <si>
    <t>1--8</t>
  </si>
  <si>
    <t>1--9</t>
  </si>
  <si>
    <t>Esošā iejas mezgla demontāža 1.stāvā pie A ass(ārējoo ķieģeļu sienu demontāža,pārseguma demontāža,jumta seguma demontāža,grīdas demontāža,logu un durvju bloku demontāža)</t>
  </si>
  <si>
    <t>Koka kāpņu demontāža kafejnīcā</t>
  </si>
  <si>
    <t>Zemes darbi jaunai kāpņu telpai</t>
  </si>
  <si>
    <t>Pamati jaunai kāpņu telpai</t>
  </si>
  <si>
    <t xml:space="preserve">Lokālā tāme Nr.1-2 </t>
  </si>
  <si>
    <t>Lokālā tāme Nr. 1-4</t>
  </si>
  <si>
    <t>Lokālā tāme Nr.1-3</t>
  </si>
  <si>
    <t>Kanalizācijas caurule D 75 mm</t>
  </si>
  <si>
    <t>Jumta izvads D 110 mm</t>
  </si>
  <si>
    <t>Dušas sifons</t>
  </si>
  <si>
    <t>Radiatori ar apakšējo pieslēgumu 11KV-400-400</t>
  </si>
  <si>
    <t>Lokālā tāme Nr 1-13</t>
  </si>
  <si>
    <t>Iebūvētās mēbeles -1.kārta viesnīca</t>
  </si>
  <si>
    <t>Iebūvētās mēbeles</t>
  </si>
  <si>
    <t>1--13</t>
  </si>
  <si>
    <t>Apakšējais pieslēguma bloks</t>
  </si>
  <si>
    <t>Termostata galva</t>
  </si>
  <si>
    <t>Lodveida krans Ø 1/2"</t>
  </si>
  <si>
    <t>Lodveida krans Ø 3/4"</t>
  </si>
  <si>
    <t>Balans. vārsts Ø 3/4"</t>
  </si>
  <si>
    <t>Siltumizolācija s=9mm  Ø 14</t>
  </si>
  <si>
    <t>Siltumizolācija s=9mm  Ø 16</t>
  </si>
  <si>
    <t>Siltumizolācija s=9mm  Ø 20</t>
  </si>
  <si>
    <t>Siltumizolācija s=20mm  Ø 40</t>
  </si>
  <si>
    <t>Siltumizolācija s=20mm  Ø 50</t>
  </si>
  <si>
    <t>Plastmasas kompozitas caurules  PE-RT  Ø 14x2</t>
  </si>
  <si>
    <t>Plastmasas kompozitas caurules  PE-RT  Ø 16x2</t>
  </si>
  <si>
    <t>Plastmasas kompozitas caurules  PE-RT  Ø 18x2</t>
  </si>
  <si>
    <t>Skārda palodžu uzstādīšana,stiprinot ar skruvēm,noblīvējot ar silikonu</t>
  </si>
  <si>
    <t>Plastmasas kompozitas caurules  PE-RT  Ø 20x2</t>
  </si>
  <si>
    <t>Plastmasas kompozitas caurules  PE-RT  Ø 26x3</t>
  </si>
  <si>
    <t>Plastmasas kompozitas caurules  PE-RT  Ø 32x3</t>
  </si>
  <si>
    <t>Plastmasas kompozitas caurules  PE-RT  Ø 40x3.5</t>
  </si>
  <si>
    <t>Plastmasas kompozitas caurules  PE-RT  Ø 50x4</t>
  </si>
  <si>
    <t>Dažādi demontāžas darbi</t>
  </si>
  <si>
    <t>Armatūras sietu uzstādīšana ar rokām, sasiešana lentveida pamatiem,pamatu plātnei,distanceru uzstādīšana</t>
  </si>
  <si>
    <t>Betona C 30/37 iestrādāšana lentveida pamatos,novibrējot-pamatu pēdām,pamatu plātnei</t>
  </si>
  <si>
    <t>Betona C 8/10 iestrādāšana lentveida pamatos,novibrējot-pamatu pēdām,pamatu plātnei</t>
  </si>
  <si>
    <t xml:space="preserve">Izolācija "Paroc" PV-LAM S=100mm(34m³) </t>
  </si>
  <si>
    <t>Tērauda konstrukciju notīrīšana no rūsas pārsedzēm</t>
  </si>
  <si>
    <t>Tērauda konstrukciju krāsošana,gruntēšana pārsedz.</t>
  </si>
  <si>
    <t>Esošo ķieģeļu starpsienu demontāža</t>
  </si>
  <si>
    <t>Jumta koka konstrukciju montāža no antiseptētām brusām;stiprinot ar skavām,metāla kalumiem</t>
  </si>
  <si>
    <t>Demontēt esošos logu blokus ar ārējām un iekšējām palodzēm</t>
  </si>
  <si>
    <t>Metāla karkasa izbūve riģipša stiprinājumam 50 mm</t>
  </si>
  <si>
    <t>Jumta,griestu siltumizolācija no vates 50 mm</t>
  </si>
  <si>
    <t>Logi un durvis</t>
  </si>
  <si>
    <t>Logi</t>
  </si>
  <si>
    <t>Durvis</t>
  </si>
  <si>
    <t>Veidņu uzstādīšana,nojaukšana betona pārsedzēm</t>
  </si>
  <si>
    <t>Pārsedžu betonēšana ar betonu C25/30,betonu sagatavo būvlaukumā</t>
  </si>
  <si>
    <t>Armēta betona pamatojums 70 mm</t>
  </si>
  <si>
    <t>Virsmas izlīdzinošās kārtas izveidošana</t>
  </si>
  <si>
    <t>Hidroizolācija ierīkošana sanmezglu grīdām</t>
  </si>
  <si>
    <t>Griesti</t>
  </si>
  <si>
    <t>Panduss PD-002 un nojume</t>
  </si>
  <si>
    <t>Betona pakāpienu montāža 1980x300x163</t>
  </si>
  <si>
    <t>Griestu špahtelēšana,krāsošana</t>
  </si>
  <si>
    <t>Sienas</t>
  </si>
  <si>
    <t>Riģipša sienu špahtelēšana,krāsošana</t>
  </si>
  <si>
    <t>Dažādi darbi</t>
  </si>
  <si>
    <t>Fasādes siltināšana līmējot akmens vates plāksnes 100mm biezumā ar līmjavu un stiprinot ar dībeļiem</t>
  </si>
  <si>
    <t xml:space="preserve">Sieta stiprināšana un izlīdzināšana ar līmjavu fasādes sienām </t>
  </si>
  <si>
    <t>Kopsavilkuma aprēķini pa darbu vai konstruktīvo elementu veidiem</t>
  </si>
  <si>
    <t>LOKĀLO TĀMJU KOPSAVILKUMS</t>
  </si>
  <si>
    <t>Būves nosaukums:Jelgavas tehnikuma rekonstrukcija</t>
  </si>
  <si>
    <t>Pasūtījuma Nr.01-2013</t>
  </si>
  <si>
    <t>Objekta nosaukums : Dienesta viesnīca</t>
  </si>
  <si>
    <t>Tāme sastādīta</t>
  </si>
  <si>
    <t>(paraksts un tā atšifrējums, datums)</t>
  </si>
  <si>
    <t>Sastādīta 2013.gada tirgus cenās,pamatojoties uz AR;BK  daļas rasējumiem</t>
  </si>
  <si>
    <t>Sastādīta 2013.gada tirgus cenās,pamatojoties uz UK  daļas rasējumiem</t>
  </si>
  <si>
    <t xml:space="preserve">Ūdensapgāde iekšējā </t>
  </si>
  <si>
    <t>Sastādīta 2013.gada tirgus cenās,pamatojoties uz AVK  daļas rasējumiem</t>
  </si>
  <si>
    <t>Ventilācija</t>
  </si>
  <si>
    <t>Ventilācijas sistēmu siltumapgāde</t>
  </si>
  <si>
    <t xml:space="preserve">Aukstumapgādes tīkli </t>
  </si>
  <si>
    <t>Sastādīta 2013.gada tirgus cenās,pamatojoties uz interjera  daļas rasējumiem</t>
  </si>
  <si>
    <t xml:space="preserve">Tāme sastādīta </t>
  </si>
  <si>
    <t xml:space="preserve">Ūdensapgāde iekšējā  </t>
  </si>
  <si>
    <t>Sastādīta 2013.gada tirgus cenās, pamatojoties uz AVK  daļas rasējumiem</t>
  </si>
  <si>
    <t xml:space="preserve">Virtuves nojume HA600SLIM L=700m³/st;P=180Pa; N=0.21kW </t>
  </si>
  <si>
    <t>Stiklot sienu montāža atbilstoši AR rasējumiem</t>
  </si>
  <si>
    <t xml:space="preserve">Durvju bloks D-10 (1x2,1m) </t>
  </si>
  <si>
    <t>Durvju bloks D-04 (1,3x2,1m) EL 30</t>
  </si>
  <si>
    <t>208</t>
  </si>
  <si>
    <t>Sistēmas regulēšana, palaišana</t>
  </si>
  <si>
    <t>Gaismeklis ar.lumin.spuldzēm 2x36W;IP23;v/a;bibliot..</t>
  </si>
  <si>
    <t>Cokola siltināšana</t>
  </si>
  <si>
    <t>Grunts atrakšana pamatiem siltinājuma ierīkošanai</t>
  </si>
  <si>
    <t>Dekoratīvā apmetuma uzklāšana fasādei</t>
  </si>
  <si>
    <t>Grunts atpakaļatbēršana</t>
  </si>
  <si>
    <t xml:space="preserve">Inventārās sastatnes, tīklu montāža un demontāža fasādes apdares darbu veikšanai </t>
  </si>
  <si>
    <t>Plēves stiprināšana logu nosegšanai</t>
  </si>
  <si>
    <t>Sienu siltināšana ar cietām akmens plātnēm 150 mm biezumā,stiprinot ar dībeļiem,cokola līstes uzstādīšana,līmējot uz līmjavas kārtu,nogruntējot</t>
  </si>
  <si>
    <t>Cokola līstes uzstādīšana</t>
  </si>
  <si>
    <t>Stūru līstes uzstādīšana logu ailēm un ēkas stūriem,līmējot ar līmjavu</t>
  </si>
  <si>
    <t>Fasādes apdare ar riģipša plātnēm AQUAPANEL</t>
  </si>
  <si>
    <t>Horizontālā koka karkasa 100mm izbūve stiprinot ar metāla kalumiem</t>
  </si>
  <si>
    <t>Vertikālā metāla karkasa izbūve stiprinot ar skrūvēm,dībeļiem</t>
  </si>
  <si>
    <t>Akmens vates izolācija 100 mm</t>
  </si>
  <si>
    <t>Akmens vates izolācija 50 mm</t>
  </si>
  <si>
    <t>Seglīstes izbūve fasādē savienojumam starp riģipša segumam un apmetumu</t>
  </si>
  <si>
    <t>Logu un durvju aiļu apdare fasādes apdarei ar apmetumu</t>
  </si>
  <si>
    <t>Logu un durvju aiļu apdare fasādes apdarei ar ķieģeļiem</t>
  </si>
  <si>
    <t>Logu un durvju aiļu apdare fasādes apdarei ar riģipša plātnēm</t>
  </si>
  <si>
    <t>Fasādes krāsošana</t>
  </si>
  <si>
    <r>
      <t>m</t>
    </r>
    <r>
      <rPr>
        <vertAlign val="superscript"/>
        <sz val="10"/>
        <color indexed="8"/>
        <rFont val="Arial Narrow"/>
        <family val="2"/>
        <charset val="186"/>
      </rPr>
      <t>2</t>
    </r>
  </si>
  <si>
    <t>Fasādes</t>
  </si>
  <si>
    <t>Iejas jumtiņa demontāža ar šifera lokšņu segumun,būvgružu aizvešana,šifers lokšņu utilizācija</t>
  </si>
  <si>
    <t>Esošās lietus ūdens notekreņu un cauruļu demontāža</t>
  </si>
  <si>
    <t>Jumta seguma izbūve</t>
  </si>
  <si>
    <t>Siltuma izolācijas ieklāšana 20mm biezumā</t>
  </si>
  <si>
    <t xml:space="preserve">Siltuma izolācijas ieklāšana 180mm biezumā </t>
  </si>
  <si>
    <t xml:space="preserve">Jumta hidroizolējošā seguma ieklāšana divās kārtās, ieskaitot ielaidumus,kausējot ar gāzi  </t>
  </si>
  <si>
    <t>Jumta ventilācijas tornīšu montāža</t>
  </si>
  <si>
    <t>gab</t>
  </si>
  <si>
    <t>Ventilācijas šahtu apdare ar cinkotu skārdu,šuves aizdarīt ar silikonu</t>
  </si>
  <si>
    <t>Sienu apdare ar skārdu pēc izolācijas darbu pabeigšanas un jumta seguma nomaiņas,stiprinot ar dībeļiem,iestrādājot silikonu-skolas ēkai</t>
  </si>
  <si>
    <t>Drošības margu izbūve atbilstoši projekta darba zīmējumiem</t>
  </si>
  <si>
    <t>Lietus ūdeņu tekņu ar aķiem montāža,tekņu galiem,lāseni,tekņu savienotājiem,noblīvējot ar silikonu</t>
  </si>
  <si>
    <t>Lietus notekcauruļu ar stiprinājumiem, piltuves montāža,līkumiem,savienojumu vietas noblīvējot ar silikonu,ar aizsargrežģiem h=1,7m no zemes</t>
  </si>
  <si>
    <t>Būvlaukuma nožogošana ar invemtāra žoga posmiem 3,5x2m,žogu nojaukšana,noma 10 mēn</t>
  </si>
  <si>
    <t>Metāla konteinera inventāram, ģērbtuvēm, birojam uzstādīšana ar autoceltni;noma 10 mēm</t>
  </si>
  <si>
    <t>Apsardzes konteinera uzstādīšana,īre 10 mēn</t>
  </si>
  <si>
    <t>Pārvietojamās tualetes uzstādīšana,noma 10 mēn</t>
  </si>
  <si>
    <t>Pārējie darbi, kuri ir Tehniskajā projektā un ir nepieciešami, bet nav iekļauti lokālo tāmju sadaļās (pozīcijas uzrādīt detalizēti)</t>
  </si>
  <si>
    <t>%</t>
  </si>
  <si>
    <t>Sastādīta 2013.gada tirgus cenās,pamatojoties uz ......................  daļas rasējumiem</t>
  </si>
  <si>
    <t>Lokālā tāme Nr 1-15</t>
  </si>
  <si>
    <t>1--15</t>
  </si>
  <si>
    <t>Lokālā tāme Nr 2-10</t>
  </si>
  <si>
    <t>2--10</t>
  </si>
  <si>
    <t>Tāme sastādīta 2013.gada tirgus cenās, pamatojoties uz EL sadaļas darba rasējumiem.</t>
  </si>
  <si>
    <t>Tāme sastādīta 2013.gada tirgus cenās, pamatojoties uz UAS sadaļas darba rasējumiem.</t>
  </si>
  <si>
    <t>Ugunsdzēsības sistēmas</t>
  </si>
  <si>
    <t>Automātiskā ugunsgrēka atklāšanas signalizācijas sistēma  (viesnīca)</t>
  </si>
  <si>
    <t>Adrešu kontrolpanelis TELEFIRE (2 cilpas) , vai analogs</t>
  </si>
  <si>
    <t>k-ts</t>
  </si>
  <si>
    <t>Plate adrešu detektoru pieslēgšanai (2 cilpas)</t>
  </si>
  <si>
    <t>Tīkla karte LON-3000, vai analogs</t>
  </si>
  <si>
    <t>Akumulators 12V 17Ah</t>
  </si>
  <si>
    <t>Adrešu dūmu detektors</t>
  </si>
  <si>
    <t>Indikātors detektoram aiz piekārtajiem griestiem</t>
  </si>
  <si>
    <t xml:space="preserve">Adrešu trauksmes poga </t>
  </si>
  <si>
    <t>Adrešu siltuma detektors</t>
  </si>
  <si>
    <t>Adrešu ieejas/izejas modulis</t>
  </si>
  <si>
    <t>Izolators</t>
  </si>
  <si>
    <t>Sirēna arēja</t>
  </si>
  <si>
    <t>Kabelis JE-H(St)H FE180 E30 1x2x0,8 vai analogs</t>
  </si>
  <si>
    <t>Elektrobarošanas kabelis FLAME-X950(N) E30 3x1.5 vai analogs</t>
  </si>
  <si>
    <t>PVC caurule d20</t>
  </si>
  <si>
    <t>Kabeļu kanāls 10x20</t>
  </si>
  <si>
    <t>Montāžas palīgmateriāli</t>
  </si>
  <si>
    <t>Sistēmas palaišana un nodošana ekspluatācijā</t>
  </si>
  <si>
    <t>Ugunsgrēka izziņošanas sistēma (viesnīca)</t>
  </si>
  <si>
    <t>Kontrolleris Bosch LBB 1990/00, vai analogs</t>
  </si>
  <si>
    <t>Maršrutētājs (router) Plena LBB1992/00, vai analogs</t>
  </si>
  <si>
    <t>Pastiprinātājs 240W  Bosch  LBB 1935/20,  vai analogs</t>
  </si>
  <si>
    <t>Multimēdiju atskaņotājs PLENA PLE-SDT, vai analogs</t>
  </si>
  <si>
    <t>Mikrofons Plena LBB1956/00, vai analogs</t>
  </si>
  <si>
    <t>Klaviatūra Plena LBB1957/00 , vai analogs</t>
  </si>
  <si>
    <t>Bosch skaļrunis 6W , vai analogs</t>
  </si>
  <si>
    <t>Nepārtrauktās barošanas bloks 
PLENA 24V CHARGER DC SUPPLY,  vai analogs</t>
  </si>
  <si>
    <t>Skaļruņu savienojuma drošinātājs EVAC LBC1256/00,  vai analogs</t>
  </si>
  <si>
    <t>Akumulators SBL 90Ah-12V , vai analogs</t>
  </si>
  <si>
    <t>Savienotājkabelis, UTP 6 kat.</t>
  </si>
  <si>
    <t>Kabelis UTP 4x2x0,5 kat.6</t>
  </si>
  <si>
    <t>Termoizturīgs kabelis  JE-HH FE180 E30 1x2x0,8 vai analogs</t>
  </si>
  <si>
    <t>Termoizturīgs kabelis NHXHFE180/E30 3x1.5 vai analogs</t>
  </si>
  <si>
    <t>Tāme sastādīta 2013.gada tirgus cenās, pamatojoties uz VS sadaļas darba rasējumiem.</t>
  </si>
  <si>
    <t>Telekomunikāciju tīkls</t>
  </si>
  <si>
    <t>Iekšējais telekomunikāciju tīkls (viesnīca)</t>
  </si>
  <si>
    <t>Komutācijas skapis 42U 600x600</t>
  </si>
  <si>
    <t>19" 24 portu patchpanelis kat.6</t>
  </si>
  <si>
    <t>19" optiskais patchpanelis 12xSM</t>
  </si>
  <si>
    <t>19" Kabeļu organizators</t>
  </si>
  <si>
    <t>19" plaukts 450mm</t>
  </si>
  <si>
    <t xml:space="preserve">19" barošanas panelis </t>
  </si>
  <si>
    <t>2-vietīga datorrozete</t>
  </si>
  <si>
    <t>Ligzda RJ45 kat.6</t>
  </si>
  <si>
    <t>Rozetes kārba</t>
  </si>
  <si>
    <t>1-vietīgs rozetes rāmis</t>
  </si>
  <si>
    <t>Optiskais kabelis FO 4x9/125</t>
  </si>
  <si>
    <t xml:space="preserve">Patch kabelis 1m </t>
  </si>
  <si>
    <t xml:space="preserve">Patch kabelis 3m </t>
  </si>
  <si>
    <t>Optiskais Patch kabelis 5m</t>
  </si>
  <si>
    <t>Cisco Catalyst 3560X-24P-S, vai analogs</t>
  </si>
  <si>
    <t>Cisco Catalyst 3560 SFP Interconnect Cable</t>
  </si>
  <si>
    <t>Augstas veiktspējas bezvadu maršrutētājs 493GN-WKIT , vai nalogs</t>
  </si>
  <si>
    <t>UPS 2000VA</t>
  </si>
  <si>
    <t xml:space="preserve">Stiprinājums </t>
  </si>
  <si>
    <t>Televīzijas tīkls (viesnīca)</t>
  </si>
  <si>
    <t>TV signāla pastiprinātāja barošanas bloks</t>
  </si>
  <si>
    <t>Kabelis DG-163</t>
  </si>
  <si>
    <t>Apsardzes sistēmas</t>
  </si>
  <si>
    <t>Videonovērošanas tīkls (viesnīca)</t>
  </si>
  <si>
    <t>Krāsaina day/night videokamera Samsung SHC-735 PH, vai analogs</t>
  </si>
  <si>
    <t>Kupolveida videokamera DH-CA-DW171F, vai analogs</t>
  </si>
  <si>
    <t>Barošānas bloks</t>
  </si>
  <si>
    <t>24 kanālu videoarhīvs DH-DVR2404LF-S, vai analogs</t>
  </si>
  <si>
    <t>Infrasarkanais prožektors IR-50, vai analogs</t>
  </si>
  <si>
    <t>Objektīvs 5.0-50.0 DD 13VG550ASII, vai analogs</t>
  </si>
  <si>
    <t>Apvalks ar kronsteinu HPV36K1A000B+WBOV IP65, vai analogs</t>
  </si>
  <si>
    <t>Koaksiālais kabelis RG-6</t>
  </si>
  <si>
    <t>Savienotājkabelis UTP cat6 3m</t>
  </si>
  <si>
    <t>Elektrokabeļa pārsprieguma aizsardzība</t>
  </si>
  <si>
    <t>Videokabeļa pārsprieguma aizsardzība</t>
  </si>
  <si>
    <t>Elektrosadale automātiem</t>
  </si>
  <si>
    <t>Automāts</t>
  </si>
  <si>
    <t>Dators ar 21" monitoru</t>
  </si>
  <si>
    <t>Apsardzes signalizācija  (viesnīca)</t>
  </si>
  <si>
    <t>Centrālā iekārta FS9000 ar programmnodrošinājumu, vai analogs</t>
  </si>
  <si>
    <t>Akumulators 12V 7Ah</t>
  </si>
  <si>
    <t>LCD klaviatūra FoxSec ar iebūvētu karšu lasītāju</t>
  </si>
  <si>
    <t xml:space="preserve">Kombinētājs kustības un stikla plīšanas detektors  ar kronšteinu  JS-25 COMBO, vai analogs </t>
  </si>
  <si>
    <t>Magnētiskais kontakts SD-8611W, vai analogs</t>
  </si>
  <si>
    <t>Sirēna</t>
  </si>
  <si>
    <t xml:space="preserve">Kabelis UTP 4x2x0,5 R&amp;M </t>
  </si>
  <si>
    <t>Signalizācijas kabelis 6x0,22</t>
  </si>
  <si>
    <t>Elektrobarošanas kabelis 3x1,5</t>
  </si>
  <si>
    <t>Piekļuves kontroles sistēma (viesnīca)</t>
  </si>
  <si>
    <t>1-durvju modulis FS7002R2, vai analogs</t>
  </si>
  <si>
    <t>Vandālaizsargāts bezkontakta karšu nolasītājs Rosslare AY-Q12, vai analogs</t>
  </si>
  <si>
    <t>Bezkontakta karšu nolasītājs Rosslare AY-C12, vai analogs</t>
  </si>
  <si>
    <t>Bezkontakta kartīte Rosslare ATT14S, vai analogs</t>
  </si>
  <si>
    <t>Durvju magnētiskais kontakts SD-8611W, vai analogs</t>
  </si>
  <si>
    <t>Durvju atvēršanas poga</t>
  </si>
  <si>
    <t>Kabelis UTP 5e cat</t>
  </si>
  <si>
    <t>Kabelis 3x1,5 lokans</t>
  </si>
  <si>
    <t>Elektroslēdzene</t>
  </si>
  <si>
    <r>
      <t>Elektrokabelis 3x1,5 mm</t>
    </r>
    <r>
      <rPr>
        <sz val="9"/>
        <rFont val="Arial Narrow"/>
        <family val="2"/>
        <charset val="186"/>
      </rPr>
      <t>2</t>
    </r>
  </si>
  <si>
    <t>PVN 21%</t>
  </si>
  <si>
    <t>Būvlaukuma nožogošana ar invemtāra žoga posmiem 3,5x2m,žogu nojaukšana,noma 12 mēn</t>
  </si>
  <si>
    <t>Metāla konteinera inventāram, ģērbtuvēm, birojam uzstādīšana ar autoceltni;noma 12 mēm</t>
  </si>
  <si>
    <t>Apsardzes konteinera uzstādīšana,īre 12 mēn</t>
  </si>
  <si>
    <t>Pārvietojamās tualetes uzstādīšana,noma 12 mēn</t>
  </si>
  <si>
    <t>Kravas lifts</t>
  </si>
  <si>
    <t>1.1.</t>
  </si>
  <si>
    <t>Megaterm</t>
  </si>
  <si>
    <t>kompl.</t>
  </si>
  <si>
    <t>Siltummainis WP 525H-80 PN 30 bar (k.ūdens)</t>
  </si>
  <si>
    <t>WTT</t>
  </si>
  <si>
    <t>Siltummainis WP 525L-30 PN 30 bar (ap.sist.)</t>
  </si>
  <si>
    <t>Siltummainis WP 525L-30 PN 30 bar (vent.sist.)</t>
  </si>
  <si>
    <t>DAB</t>
  </si>
  <si>
    <t xml:space="preserve">Ūdensmērītājs DN15, Qnom=1,5 m3/st, T=900C, P=10bar </t>
  </si>
  <si>
    <t>Minol</t>
  </si>
  <si>
    <t xml:space="preserve">Ūdensmērītājs DN32, Qnom=6.0 m3/st, T=500C, P=10bar </t>
  </si>
  <si>
    <t>Danfoss</t>
  </si>
  <si>
    <t>Reg. vārsts VM2-32/10.0 PN 16 bar ar izp.meh. AMV20</t>
  </si>
  <si>
    <t xml:space="preserve">Ultraskaņas siltuma mērītājs DN40, Qnom=10,0 m3/st, P=16bar </t>
  </si>
  <si>
    <t>Flexcon</t>
  </si>
  <si>
    <t>20</t>
  </si>
  <si>
    <t>Lodveida krāns, uzmavas Ø 1 1/4 '' PN 16 bar</t>
  </si>
  <si>
    <t>Lodveida krāns, gali piemetināti DN 20 PN 16 bar</t>
  </si>
  <si>
    <t>Filtrs, uzmavas Ø 1'' PN 16 bar</t>
  </si>
  <si>
    <t>Filtrs, uzmavas Ø  2'' PN 16 bar</t>
  </si>
  <si>
    <t>Termometri 0-1000 C</t>
  </si>
  <si>
    <t>AB QVINTUS</t>
  </si>
  <si>
    <t>Termometri 0-1200 C</t>
  </si>
  <si>
    <t>WIKA</t>
  </si>
  <si>
    <t>Tērauda ud. gāzes caurules, melnas DN 15</t>
  </si>
  <si>
    <t>Tērauda ud. gāzes caurules, melnas DN 20</t>
  </si>
  <si>
    <t>Tērauda elektp.met.caurules, melnas Ø 48.3 x 2.6</t>
  </si>
  <si>
    <t>Tērauda elektp.met.caurules, melnas Ø 88.9 x 3.2</t>
  </si>
  <si>
    <t>m2</t>
  </si>
  <si>
    <t>Sastādīta 2013.gada tirgus cenās,pamatojoties uz SM  daļas rasējumiem</t>
  </si>
  <si>
    <t>Rūpnieciski izgatavoti siltuma mezgli, tai skaitā:</t>
  </si>
  <si>
    <t>Griežamo paneļu balstīšana</t>
  </si>
  <si>
    <t>Balstīšanas risinājums TL1</t>
  </si>
  <si>
    <t>summa</t>
  </si>
  <si>
    <t>Termoizturīgs kabelis 2x0,8 E30</t>
  </si>
  <si>
    <t xml:space="preserve">1. etaps. Dienesta viesnīca </t>
  </si>
  <si>
    <t xml:space="preserve">2. etaps. Dienesta viesnīca </t>
  </si>
  <si>
    <t>Projekts Nr. 2, 2. etaps</t>
  </si>
  <si>
    <t>Projekts Nr. 2 1.kārta</t>
  </si>
  <si>
    <t>Projekts Nr. 2, 1.kārta, 1. etaps</t>
  </si>
  <si>
    <t>Projekts Nr. 2, 1.kārta, 2. etaps</t>
  </si>
  <si>
    <t xml:space="preserve">Sastādīja:                                            </t>
  </si>
  <si>
    <t xml:space="preserve">Sertifikāta Nr.         </t>
  </si>
  <si>
    <t xml:space="preserve">Pārbaudīja:                                           </t>
  </si>
  <si>
    <t xml:space="preserve">Sertifikāta Nr.            </t>
  </si>
  <si>
    <t>Virsiadevumi ...%</t>
  </si>
  <si>
    <t>Peļņa ...%</t>
  </si>
  <si>
    <t xml:space="preserve">Sastādīja:                                              </t>
  </si>
  <si>
    <t xml:space="preserve">Sertifikāta Nr.          </t>
  </si>
  <si>
    <t xml:space="preserve">Sastādīja:                                                  </t>
  </si>
  <si>
    <t xml:space="preserve">Pārbaudīja:                                                   </t>
  </si>
  <si>
    <t xml:space="preserve">Sertifikāta Nr.       </t>
  </si>
  <si>
    <t xml:space="preserve">Sastādīja:                                             </t>
  </si>
  <si>
    <t xml:space="preserve">Pārbaudīja:                                          </t>
  </si>
  <si>
    <t>Logu bloku L-03 (1,42X1,4 m)</t>
  </si>
  <si>
    <t>Durvju bloks D-11 (0,9x2,1m) EI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</si>
</sst>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"/>
    <numFmt numFmtId="166" formatCode="#,##0.00_ ;\-#,##0.00\ "/>
  </numFmts>
  <fonts count="37" x14ac:knownFonts="1">
    <font>
      <sz val="10"/>
      <name val="Arial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Helv"/>
    </font>
    <font>
      <sz val="10"/>
      <name val="Arial Narrow"/>
      <family val="2"/>
      <charset val="186"/>
    </font>
    <font>
      <sz val="9"/>
      <name val="Arial Narrow"/>
      <family val="2"/>
      <charset val="186"/>
    </font>
    <font>
      <sz val="10"/>
      <name val="Arial"/>
      <family val="2"/>
      <charset val="186"/>
    </font>
    <font>
      <b/>
      <sz val="10"/>
      <name val="Arial Narrow"/>
      <family val="2"/>
      <charset val="186"/>
    </font>
    <font>
      <i/>
      <sz val="10"/>
      <name val="Arial Narrow"/>
      <family val="2"/>
      <charset val="186"/>
    </font>
    <font>
      <sz val="10"/>
      <color indexed="8"/>
      <name val="Arial Narrow"/>
      <family val="2"/>
      <charset val="186"/>
    </font>
    <font>
      <vertAlign val="superscript"/>
      <sz val="10"/>
      <name val="Arial Narrow"/>
      <family val="2"/>
      <charset val="186"/>
    </font>
    <font>
      <vertAlign val="subscript"/>
      <sz val="10"/>
      <name val="Arial Narrow"/>
      <family val="2"/>
      <charset val="186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  <font>
      <b/>
      <sz val="10"/>
      <color indexed="8"/>
      <name val="Arial Narrow"/>
      <family val="2"/>
      <charset val="186"/>
    </font>
    <font>
      <b/>
      <i/>
      <sz val="10"/>
      <name val="Arial Narrow"/>
      <family val="2"/>
      <charset val="186"/>
    </font>
    <font>
      <sz val="9"/>
      <color indexed="10"/>
      <name val="Arial Narrow"/>
      <family val="2"/>
      <charset val="186"/>
    </font>
    <font>
      <b/>
      <sz val="9"/>
      <name val="Arial Narrow"/>
      <family val="2"/>
      <charset val="186"/>
    </font>
    <font>
      <vertAlign val="superscript"/>
      <sz val="10"/>
      <color indexed="8"/>
      <name val="Arial Narrow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19" applyNumberFormat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19" applyNumberFormat="0" applyAlignment="0" applyProtection="0"/>
    <xf numFmtId="0" fontId="30" fillId="0" borderId="24" applyNumberFormat="0" applyFill="0" applyAlignment="0" applyProtection="0"/>
    <xf numFmtId="0" fontId="31" fillId="22" borderId="0" applyNumberFormat="0" applyBorder="0" applyAlignment="0" applyProtection="0"/>
    <xf numFmtId="0" fontId="1" fillId="0" borderId="0"/>
    <xf numFmtId="0" fontId="1" fillId="23" borderId="25" applyNumberFormat="0" applyFont="0" applyAlignment="0" applyProtection="0"/>
    <xf numFmtId="0" fontId="32" fillId="20" borderId="26" applyNumberFormat="0" applyAlignment="0" applyProtection="0"/>
    <xf numFmtId="9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27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/>
    <xf numFmtId="0" fontId="3" fillId="0" borderId="0"/>
    <xf numFmtId="0" fontId="1" fillId="0" borderId="0"/>
  </cellStyleXfs>
  <cellXfs count="310">
    <xf numFmtId="0" fontId="0" fillId="0" borderId="0" xfId="0"/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/>
    <xf numFmtId="2" fontId="4" fillId="0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16" fontId="4" fillId="0" borderId="0" xfId="0" applyNumberFormat="1" applyFont="1" applyFill="1"/>
    <xf numFmtId="166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7" fillId="0" borderId="0" xfId="0" applyFont="1" applyFill="1"/>
    <xf numFmtId="0" fontId="4" fillId="0" borderId="0" xfId="0" applyFont="1" applyFill="1" applyAlignment="1">
      <alignment vertical="center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2" fontId="4" fillId="0" borderId="1" xfId="4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/>
    </xf>
    <xf numFmtId="2" fontId="4" fillId="0" borderId="6" xfId="3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textRotation="90" wrapText="1"/>
    </xf>
    <xf numFmtId="2" fontId="4" fillId="0" borderId="6" xfId="0" applyNumberFormat="1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4" fontId="4" fillId="0" borderId="0" xfId="0" applyNumberFormat="1" applyFont="1" applyFill="1" applyAlignment="1"/>
    <xf numFmtId="4" fontId="4" fillId="0" borderId="0" xfId="0" applyNumberFormat="1" applyFont="1" applyFill="1"/>
    <xf numFmtId="4" fontId="4" fillId="0" borderId="0" xfId="0" applyNumberFormat="1" applyFont="1" applyFill="1" applyAlignment="1">
      <alignment horizontal="right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right"/>
    </xf>
    <xf numFmtId="4" fontId="7" fillId="0" borderId="0" xfId="0" applyNumberFormat="1" applyFont="1" applyFill="1"/>
    <xf numFmtId="4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/>
    <xf numFmtId="4" fontId="8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0" fontId="4" fillId="0" borderId="0" xfId="0" applyFont="1" applyFill="1" applyAlignment="1"/>
    <xf numFmtId="0" fontId="4" fillId="0" borderId="0" xfId="0" applyFont="1" applyFill="1" applyBorder="1"/>
    <xf numFmtId="49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/>
    <xf numFmtId="49" fontId="4" fillId="0" borderId="0" xfId="6" applyNumberFormat="1" applyFont="1" applyFill="1" applyBorder="1"/>
    <xf numFmtId="49" fontId="4" fillId="0" borderId="0" xfId="6" applyNumberFormat="1" applyFont="1" applyFill="1" applyBorder="1" applyAlignment="1">
      <alignment vertical="center"/>
    </xf>
    <xf numFmtId="0" fontId="7" fillId="0" borderId="0" xfId="5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16" fillId="0" borderId="0" xfId="0" applyFont="1" applyFill="1"/>
    <xf numFmtId="0" fontId="17" fillId="0" borderId="0" xfId="0" applyFont="1" applyFill="1"/>
    <xf numFmtId="4" fontId="4" fillId="0" borderId="0" xfId="0" applyNumberFormat="1" applyFont="1" applyFill="1" applyAlignment="1">
      <alignment horizontal="left"/>
    </xf>
    <xf numFmtId="166" fontId="4" fillId="0" borderId="0" xfId="0" applyNumberFormat="1" applyFont="1" applyFill="1" applyAlignment="1">
      <alignment horizontal="left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/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49" fontId="4" fillId="0" borderId="1" xfId="0" applyNumberFormat="1" applyFont="1" applyFill="1" applyBorder="1"/>
    <xf numFmtId="0" fontId="4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7" fillId="0" borderId="1" xfId="0" applyFont="1" applyFill="1" applyBorder="1"/>
    <xf numFmtId="49" fontId="7" fillId="0" borderId="1" xfId="0" applyNumberFormat="1" applyFont="1" applyFill="1" applyBorder="1"/>
    <xf numFmtId="4" fontId="4" fillId="0" borderId="0" xfId="7" applyNumberFormat="1" applyFont="1" applyFill="1" applyAlignment="1">
      <alignment horizontal="right"/>
    </xf>
    <xf numFmtId="0" fontId="4" fillId="0" borderId="0" xfId="7" applyFont="1" applyFill="1"/>
    <xf numFmtId="4" fontId="4" fillId="0" borderId="0" xfId="7" applyNumberFormat="1" applyFont="1" applyFill="1" applyAlignment="1"/>
    <xf numFmtId="0" fontId="4" fillId="0" borderId="0" xfId="7" applyFont="1" applyFill="1" applyAlignment="1">
      <alignment horizontal="right"/>
    </xf>
    <xf numFmtId="4" fontId="4" fillId="0" borderId="0" xfId="7" applyNumberFormat="1" applyFont="1" applyFill="1"/>
    <xf numFmtId="0" fontId="4" fillId="0" borderId="1" xfId="7" applyFont="1" applyFill="1" applyBorder="1" applyAlignment="1">
      <alignment horizontal="center" vertical="center" wrapText="1" shrinkToFit="1"/>
    </xf>
    <xf numFmtId="0" fontId="4" fillId="0" borderId="1" xfId="7" applyFont="1" applyFill="1" applyBorder="1" applyAlignment="1">
      <alignment vertical="center" wrapText="1" shrinkToFit="1"/>
    </xf>
    <xf numFmtId="0" fontId="4" fillId="0" borderId="1" xfId="7" applyFont="1" applyFill="1" applyBorder="1" applyAlignment="1">
      <alignment horizontal="center" wrapText="1" shrinkToFit="1"/>
    </xf>
    <xf numFmtId="0" fontId="4" fillId="0" borderId="0" xfId="7" applyFont="1" applyFill="1" applyAlignment="1">
      <alignment vertical="justify" shrinkToFit="1"/>
    </xf>
    <xf numFmtId="0" fontId="7" fillId="0" borderId="1" xfId="7" applyFont="1" applyFill="1" applyBorder="1" applyAlignment="1">
      <alignment horizontal="center" vertical="center" wrapText="1" shrinkToFit="1"/>
    </xf>
    <xf numFmtId="2" fontId="4" fillId="0" borderId="1" xfId="5" applyNumberFormat="1" applyFont="1" applyFill="1" applyBorder="1" applyAlignment="1">
      <alignment horizontal="center" vertical="center"/>
    </xf>
    <xf numFmtId="2" fontId="4" fillId="0" borderId="1" xfId="7" applyNumberFormat="1" applyFont="1" applyFill="1" applyBorder="1" applyAlignment="1">
      <alignment horizontal="center" vertical="center"/>
    </xf>
    <xf numFmtId="2" fontId="4" fillId="0" borderId="1" xfId="7" applyNumberFormat="1" applyFont="1" applyFill="1" applyBorder="1" applyAlignment="1">
      <alignment horizontal="center" vertical="center" wrapText="1" shrinkToFit="1"/>
    </xf>
    <xf numFmtId="0" fontId="4" fillId="0" borderId="0" xfId="7" applyFont="1" applyFill="1" applyAlignment="1">
      <alignment vertical="center" wrapText="1" shrinkToFit="1"/>
    </xf>
    <xf numFmtId="49" fontId="4" fillId="0" borderId="1" xfId="7" applyNumberFormat="1" applyFont="1" applyFill="1" applyBorder="1" applyAlignment="1">
      <alignment horizontal="center" vertical="center" wrapText="1" shrinkToFit="1"/>
    </xf>
    <xf numFmtId="0" fontId="7" fillId="0" borderId="1" xfId="7" applyFont="1" applyFill="1" applyBorder="1" applyAlignment="1">
      <alignment vertical="center" wrapText="1" shrinkToFit="1"/>
    </xf>
    <xf numFmtId="0" fontId="4" fillId="0" borderId="1" xfId="7" applyFont="1" applyFill="1" applyBorder="1" applyAlignment="1">
      <alignment horizontal="center" vertical="center" wrapText="1"/>
    </xf>
    <xf numFmtId="2" fontId="4" fillId="0" borderId="1" xfId="7" applyNumberFormat="1" applyFont="1" applyFill="1" applyBorder="1" applyAlignment="1">
      <alignment horizontal="center" vertical="center" wrapText="1"/>
    </xf>
    <xf numFmtId="0" fontId="4" fillId="0" borderId="0" xfId="7" applyFont="1" applyFill="1" applyAlignment="1">
      <alignment vertical="center" wrapText="1"/>
    </xf>
    <xf numFmtId="0" fontId="4" fillId="0" borderId="1" xfId="7" applyFont="1" applyFill="1" applyBorder="1" applyAlignment="1">
      <alignment horizontal="center" wrapText="1"/>
    </xf>
    <xf numFmtId="2" fontId="4" fillId="0" borderId="1" xfId="7" applyNumberFormat="1" applyFont="1" applyFill="1" applyBorder="1" applyAlignment="1">
      <alignment horizontal="center"/>
    </xf>
    <xf numFmtId="2" fontId="15" fillId="0" borderId="1" xfId="7" applyNumberFormat="1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/>
    </xf>
    <xf numFmtId="2" fontId="7" fillId="0" borderId="1" xfId="8" applyNumberFormat="1" applyFont="1" applyFill="1" applyBorder="1" applyAlignment="1">
      <alignment horizontal="center"/>
    </xf>
    <xf numFmtId="0" fontId="4" fillId="0" borderId="0" xfId="7" applyFont="1" applyFill="1" applyAlignment="1">
      <alignment vertical="center"/>
    </xf>
    <xf numFmtId="0" fontId="4" fillId="0" borderId="0" xfId="7" applyFont="1" applyFill="1" applyAlignment="1">
      <alignment horizontal="right" vertical="center" wrapText="1"/>
    </xf>
    <xf numFmtId="0" fontId="4" fillId="0" borderId="0" xfId="7" applyFont="1" applyFill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10" fillId="0" borderId="0" xfId="0" applyNumberFormat="1" applyFont="1" applyFill="1" applyAlignment="1">
      <alignment horizontal="right"/>
    </xf>
    <xf numFmtId="0" fontId="4" fillId="0" borderId="1" xfId="7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horizontal="center" vertical="center"/>
    </xf>
    <xf numFmtId="2" fontId="4" fillId="0" borderId="1" xfId="3" applyNumberFormat="1" applyFont="1" applyFill="1" applyBorder="1" applyAlignment="1" applyProtection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4" fillId="0" borderId="0" xfId="7" applyNumberFormat="1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4" fillId="0" borderId="0" xfId="54" applyFont="1" applyFill="1" applyBorder="1" applyAlignment="1">
      <alignment horizontal="center" vertical="top"/>
    </xf>
    <xf numFmtId="0" fontId="4" fillId="0" borderId="0" xfId="6" applyFont="1" applyFill="1" applyBorder="1" applyAlignment="1">
      <alignment horizontal="right"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center"/>
    </xf>
    <xf numFmtId="4" fontId="4" fillId="0" borderId="7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horizontal="right"/>
    </xf>
    <xf numFmtId="4" fontId="4" fillId="0" borderId="14" xfId="0" applyNumberFormat="1" applyFont="1" applyFill="1" applyBorder="1" applyAlignment="1">
      <alignment wrapText="1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wrapText="1"/>
    </xf>
    <xf numFmtId="4" fontId="4" fillId="0" borderId="2" xfId="0" applyNumberFormat="1" applyFont="1" applyFill="1" applyBorder="1"/>
    <xf numFmtId="0" fontId="4" fillId="0" borderId="0" xfId="6" applyFont="1" applyFill="1" applyBorder="1" applyAlignment="1">
      <alignment horizontal="center" vertical="top"/>
    </xf>
    <xf numFmtId="0" fontId="4" fillId="0" borderId="0" xfId="6" applyFont="1" applyFill="1" applyBorder="1" applyAlignment="1">
      <alignment horizontal="left" vertical="top"/>
    </xf>
    <xf numFmtId="0" fontId="4" fillId="0" borderId="14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49" fontId="4" fillId="0" borderId="0" xfId="6" applyNumberFormat="1" applyFont="1" applyFill="1" applyBorder="1" applyAlignment="1">
      <alignment vertical="center" wrapText="1"/>
    </xf>
    <xf numFmtId="0" fontId="4" fillId="0" borderId="0" xfId="6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6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right" vertical="center"/>
    </xf>
    <xf numFmtId="2" fontId="4" fillId="0" borderId="0" xfId="0" applyNumberFormat="1" applyFont="1" applyFill="1" applyAlignment="1">
      <alignment horizontal="center" vertical="center"/>
    </xf>
    <xf numFmtId="0" fontId="15" fillId="0" borderId="1" xfId="0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3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2" fontId="4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justify" vertical="center" wrapText="1"/>
    </xf>
    <xf numFmtId="4" fontId="4" fillId="0" borderId="1" xfId="5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center" vertical="top" wrapText="1"/>
    </xf>
    <xf numFmtId="165" fontId="4" fillId="0" borderId="0" xfId="0" applyNumberFormat="1" applyFont="1" applyFill="1"/>
    <xf numFmtId="4" fontId="4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wrapText="1"/>
    </xf>
    <xf numFmtId="9" fontId="4" fillId="0" borderId="1" xfId="0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 applyProtection="1">
      <alignment horizontal="center" vertical="center"/>
    </xf>
    <xf numFmtId="4" fontId="4" fillId="0" borderId="1" xfId="3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3" xfId="0" applyFont="1" applyFill="1" applyBorder="1" applyAlignment="1"/>
    <xf numFmtId="0" fontId="4" fillId="0" borderId="1" xfId="0" applyFont="1" applyFill="1" applyBorder="1" applyAlignment="1"/>
    <xf numFmtId="0" fontId="7" fillId="0" borderId="1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right"/>
    </xf>
    <xf numFmtId="9" fontId="4" fillId="0" borderId="1" xfId="0" applyNumberFormat="1" applyFont="1" applyFill="1" applyBorder="1" applyAlignment="1">
      <alignment horizontal="center" wrapText="1"/>
    </xf>
    <xf numFmtId="2" fontId="4" fillId="0" borderId="3" xfId="0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/>
    </xf>
    <xf numFmtId="0" fontId="3" fillId="0" borderId="0" xfId="0" applyFont="1" applyFill="1"/>
    <xf numFmtId="49" fontId="4" fillId="0" borderId="1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centerContinuous"/>
    </xf>
    <xf numFmtId="49" fontId="4" fillId="0" borderId="6" xfId="0" applyNumberFormat="1" applyFont="1" applyFill="1" applyBorder="1" applyAlignment="1">
      <alignment horizontal="left" wrapText="1"/>
    </xf>
    <xf numFmtId="49" fontId="4" fillId="0" borderId="6" xfId="0" applyNumberFormat="1" applyFont="1" applyFill="1" applyBorder="1" applyAlignment="1">
      <alignment horizontal="left"/>
    </xf>
    <xf numFmtId="49" fontId="4" fillId="0" borderId="6" xfId="0" applyNumberFormat="1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left" wrapText="1"/>
    </xf>
    <xf numFmtId="49" fontId="4" fillId="0" borderId="13" xfId="0" applyNumberFormat="1" applyFont="1" applyFill="1" applyBorder="1" applyAlignment="1">
      <alignment horizontal="left"/>
    </xf>
    <xf numFmtId="49" fontId="4" fillId="0" borderId="6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wrapText="1"/>
    </xf>
    <xf numFmtId="0" fontId="4" fillId="0" borderId="6" xfId="0" applyFont="1" applyFill="1" applyBorder="1"/>
    <xf numFmtId="49" fontId="4" fillId="0" borderId="13" xfId="0" applyNumberFormat="1" applyFont="1" applyFill="1" applyBorder="1" applyAlignment="1">
      <alignment wrapText="1"/>
    </xf>
    <xf numFmtId="49" fontId="4" fillId="0" borderId="13" xfId="0" applyNumberFormat="1" applyFont="1" applyFill="1" applyBorder="1"/>
    <xf numFmtId="0" fontId="4" fillId="0" borderId="13" xfId="0" applyFont="1" applyFill="1" applyBorder="1" applyAlignment="1">
      <alignment wrapText="1"/>
    </xf>
    <xf numFmtId="0" fontId="4" fillId="0" borderId="13" xfId="0" applyFont="1" applyFill="1" applyBorder="1"/>
    <xf numFmtId="0" fontId="4" fillId="0" borderId="16" xfId="0" applyFont="1" applyFill="1" applyBorder="1" applyAlignment="1">
      <alignment horizontal="center" vertical="center" wrapText="1"/>
    </xf>
    <xf numFmtId="4" fontId="4" fillId="0" borderId="0" xfId="5" applyNumberFormat="1" applyFont="1" applyFill="1" applyBorder="1" applyAlignment="1">
      <alignment vertical="center"/>
    </xf>
    <xf numFmtId="0" fontId="4" fillId="0" borderId="0" xfId="5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/>
    </xf>
    <xf numFmtId="1" fontId="4" fillId="0" borderId="13" xfId="0" applyNumberFormat="1" applyFont="1" applyFill="1" applyBorder="1" applyAlignment="1">
      <alignment horizontal="center"/>
    </xf>
    <xf numFmtId="0" fontId="4" fillId="0" borderId="8" xfId="0" applyFont="1" applyFill="1" applyBorder="1" applyAlignment="1"/>
    <xf numFmtId="0" fontId="4" fillId="0" borderId="7" xfId="0" applyFont="1" applyFill="1" applyBorder="1" applyAlignment="1"/>
    <xf numFmtId="0" fontId="4" fillId="0" borderId="7" xfId="0" applyFont="1" applyFill="1" applyBorder="1"/>
    <xf numFmtId="0" fontId="4" fillId="0" borderId="5" xfId="0" applyFont="1" applyFill="1" applyBorder="1"/>
    <xf numFmtId="0" fontId="4" fillId="0" borderId="5" xfId="0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2" fontId="4" fillId="0" borderId="10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2" fontId="4" fillId="0" borderId="3" xfId="0" applyNumberFormat="1" applyFont="1" applyFill="1" applyBorder="1" applyAlignment="1"/>
    <xf numFmtId="4" fontId="4" fillId="0" borderId="5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right"/>
    </xf>
    <xf numFmtId="2" fontId="4" fillId="0" borderId="6" xfId="0" applyNumberFormat="1" applyFont="1" applyFill="1" applyBorder="1" applyAlignment="1">
      <alignment horizontal="center" wrapText="1"/>
    </xf>
    <xf numFmtId="0" fontId="9" fillId="0" borderId="6" xfId="0" applyFont="1" applyFill="1" applyBorder="1" applyAlignment="1">
      <alignment vertical="top" wrapText="1"/>
    </xf>
    <xf numFmtId="0" fontId="4" fillId="0" borderId="28" xfId="0" applyFont="1" applyFill="1" applyBorder="1" applyAlignment="1">
      <alignment horizontal="right"/>
    </xf>
    <xf numFmtId="0" fontId="4" fillId="0" borderId="1" xfId="53" applyNumberFormat="1" applyFont="1" applyFill="1" applyBorder="1" applyAlignment="1" applyProtection="1">
      <alignment horizontal="center" vertical="center"/>
    </xf>
    <xf numFmtId="0" fontId="7" fillId="0" borderId="1" xfId="53" applyNumberFormat="1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>
      <alignment horizontal="right" vertical="center" wrapText="1"/>
    </xf>
    <xf numFmtId="2" fontId="4" fillId="0" borderId="2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2" fontId="4" fillId="0" borderId="1" xfId="53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/>
    <xf numFmtId="2" fontId="4" fillId="0" borderId="1" xfId="0" applyNumberFormat="1" applyFont="1" applyFill="1" applyBorder="1" applyAlignment="1" applyProtection="1">
      <alignment horizontal="center" vertical="center" wrapText="1"/>
    </xf>
    <xf numFmtId="0" fontId="9" fillId="0" borderId="17" xfId="0" applyFont="1" applyFill="1" applyBorder="1"/>
    <xf numFmtId="0" fontId="4" fillId="0" borderId="0" xfId="7" applyFont="1" applyFill="1" applyAlignment="1"/>
    <xf numFmtId="0" fontId="4" fillId="0" borderId="1" xfId="5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5" fillId="0" borderId="4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left" wrapText="1"/>
    </xf>
    <xf numFmtId="4" fontId="4" fillId="0" borderId="10" xfId="0" applyNumberFormat="1" applyFont="1" applyFill="1" applyBorder="1" applyAlignment="1">
      <alignment horizontal="center"/>
    </xf>
    <xf numFmtId="4" fontId="4" fillId="0" borderId="10" xfId="0" applyNumberFormat="1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 applyProtection="1">
      <alignment horizontal="left" vertical="center" wrapText="1"/>
    </xf>
    <xf numFmtId="4" fontId="4" fillId="0" borderId="15" xfId="0" applyNumberFormat="1" applyFont="1" applyFill="1" applyBorder="1" applyAlignment="1">
      <alignment horizont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4" fontId="4" fillId="0" borderId="18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left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7" applyFont="1" applyFill="1" applyAlignment="1">
      <alignment horizontal="center"/>
    </xf>
    <xf numFmtId="4" fontId="4" fillId="0" borderId="0" xfId="7" applyNumberFormat="1" applyFont="1" applyFill="1" applyAlignment="1">
      <alignment horizontal="center"/>
    </xf>
    <xf numFmtId="0" fontId="4" fillId="24" borderId="1" xfId="0" applyFont="1" applyFill="1" applyBorder="1" applyAlignment="1">
      <alignment horizontal="right" vertical="top" wrapText="1"/>
    </xf>
    <xf numFmtId="0" fontId="4" fillId="24" borderId="1" xfId="0" applyFont="1" applyFill="1" applyBorder="1" applyAlignment="1">
      <alignment horizontal="center"/>
    </xf>
    <xf numFmtId="4" fontId="4" fillId="24" borderId="1" xfId="0" applyNumberFormat="1" applyFont="1" applyFill="1" applyBorder="1" applyAlignment="1">
      <alignment horizontal="center" vertical="center"/>
    </xf>
    <xf numFmtId="0" fontId="4" fillId="24" borderId="1" xfId="0" applyFont="1" applyFill="1" applyBorder="1" applyAlignment="1">
      <alignment horizontal="right" vertical="center" wrapText="1"/>
    </xf>
    <xf numFmtId="0" fontId="4" fillId="24" borderId="1" xfId="0" applyFont="1" applyFill="1" applyBorder="1" applyAlignment="1">
      <alignment horizontal="center" vertical="center"/>
    </xf>
    <xf numFmtId="4" fontId="4" fillId="24" borderId="1" xfId="0" applyNumberFormat="1" applyFont="1" applyFill="1" applyBorder="1" applyAlignment="1">
      <alignment horizontal="center"/>
    </xf>
  </cellXfs>
  <cellStyles count="55">
    <cellStyle name="20% - Accent1 2" xfId="9"/>
    <cellStyle name="20% - Accent2 2" xfId="10"/>
    <cellStyle name="20% - Accent3 2" xfId="11"/>
    <cellStyle name="20% - Accent4 2" xfId="12"/>
    <cellStyle name="20% - Accent5 2" xfId="13"/>
    <cellStyle name="20% - Accent6 2" xfId="14"/>
    <cellStyle name="40% - Accent1 2" xfId="15"/>
    <cellStyle name="40% - Accent2 2" xfId="16"/>
    <cellStyle name="40% - Accent3 2" xfId="17"/>
    <cellStyle name="40% - Accent4 2" xfId="18"/>
    <cellStyle name="40% - Accent5 2" xfId="19"/>
    <cellStyle name="40% - Accent6 2" xfId="20"/>
    <cellStyle name="60% - Accent1 2" xfId="21"/>
    <cellStyle name="60% - Accent2 2" xfId="22"/>
    <cellStyle name="60% - Accent3 2" xfId="23"/>
    <cellStyle name="60% - Accent4 2" xfId="24"/>
    <cellStyle name="60% - Accent5 2" xfId="25"/>
    <cellStyle name="60% - Accent6 2" xfId="26"/>
    <cellStyle name="Accent1 2" xfId="27"/>
    <cellStyle name="Accent2 2" xfId="28"/>
    <cellStyle name="Accent3 2" xfId="29"/>
    <cellStyle name="Accent4 2" xfId="30"/>
    <cellStyle name="Accent5 2" xfId="31"/>
    <cellStyle name="Accent6 2" xfId="32"/>
    <cellStyle name="Bad 2" xfId="33"/>
    <cellStyle name="Calculation 2" xfId="34"/>
    <cellStyle name="Check Cell 2" xfId="35"/>
    <cellStyle name="Comma" xfId="1" builtinId="3"/>
    <cellStyle name="Explanatory Text 2" xfId="36"/>
    <cellStyle name="Good 2" xfId="37"/>
    <cellStyle name="Heading 1 2" xfId="38"/>
    <cellStyle name="Heading 2 2" xfId="39"/>
    <cellStyle name="Heading 3 2" xfId="40"/>
    <cellStyle name="Heading 4 2" xfId="41"/>
    <cellStyle name="Input 2" xfId="42"/>
    <cellStyle name="Linked Cell 2" xfId="43"/>
    <cellStyle name="Neutral 2" xfId="44"/>
    <cellStyle name="Normal" xfId="0" builtinId="0"/>
    <cellStyle name="Normal 2" xfId="7"/>
    <cellStyle name="Normal 2 2 2" xfId="2"/>
    <cellStyle name="Normal 3" xfId="45"/>
    <cellStyle name="Normal_19. Valmieras slimnica 21.09.2005" xfId="53"/>
    <cellStyle name="Normal_Sheet1" xfId="3"/>
    <cellStyle name="Normal_TAME-POLIPLASTS" xfId="6"/>
    <cellStyle name="Normal_TAME-POLIPLASTS 2" xfId="54"/>
    <cellStyle name="Normal_WESS CENTRS" xfId="8"/>
    <cellStyle name="Note 2" xfId="46"/>
    <cellStyle name="Output 2" xfId="47"/>
    <cellStyle name="Percent" xfId="4" builtinId="5"/>
    <cellStyle name="Percent 2" xfId="48"/>
    <cellStyle name="Style 1" xfId="5"/>
    <cellStyle name="Title 2" xfId="49"/>
    <cellStyle name="Total 2" xfId="50"/>
    <cellStyle name="Warning Text 2" xfId="51"/>
    <cellStyle name="Обычный_Telefona centrale DECT" xfId="52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B31" sqref="B31"/>
    </sheetView>
  </sheetViews>
  <sheetFormatPr defaultRowHeight="12.75" x14ac:dyDescent="0.2"/>
  <cols>
    <col min="1" max="1" width="12.5703125" style="4" customWidth="1"/>
    <col min="2" max="2" width="44" style="4" bestFit="1" customWidth="1"/>
    <col min="3" max="3" width="19.7109375" style="38" customWidth="1"/>
    <col min="4" max="4" width="10" style="4" bestFit="1" customWidth="1"/>
    <col min="5" max="16384" width="9.140625" style="4"/>
  </cols>
  <sheetData>
    <row r="1" spans="1:3" x14ac:dyDescent="0.2">
      <c r="C1" s="39" t="s">
        <v>30</v>
      </c>
    </row>
    <row r="2" spans="1:3" x14ac:dyDescent="0.2">
      <c r="C2" s="39" t="s">
        <v>31</v>
      </c>
    </row>
    <row r="3" spans="1:3" ht="15" x14ac:dyDescent="0.2">
      <c r="C3" s="114" t="s">
        <v>32</v>
      </c>
    </row>
    <row r="4" spans="1:3" x14ac:dyDescent="0.2">
      <c r="C4" s="39" t="s">
        <v>33</v>
      </c>
    </row>
    <row r="6" spans="1:3" x14ac:dyDescent="0.2">
      <c r="C6" s="39" t="s">
        <v>67</v>
      </c>
    </row>
    <row r="8" spans="1:3" x14ac:dyDescent="0.2">
      <c r="A8" s="285" t="s">
        <v>120</v>
      </c>
      <c r="B8" s="285"/>
      <c r="C8" s="285"/>
    </row>
    <row r="9" spans="1:3" x14ac:dyDescent="0.2">
      <c r="A9" s="124"/>
      <c r="B9" s="124"/>
      <c r="C9" s="124"/>
    </row>
    <row r="10" spans="1:3" x14ac:dyDescent="0.2">
      <c r="A10" s="133" t="s">
        <v>752</v>
      </c>
      <c r="B10" s="124"/>
      <c r="C10" s="123"/>
    </row>
    <row r="11" spans="1:3" x14ac:dyDescent="0.2">
      <c r="A11" s="4" t="s">
        <v>235</v>
      </c>
    </row>
    <row r="12" spans="1:3" x14ac:dyDescent="0.2">
      <c r="A12" s="4" t="s">
        <v>753</v>
      </c>
    </row>
    <row r="13" spans="1:3" x14ac:dyDescent="0.2">
      <c r="A13" s="4" t="s">
        <v>963</v>
      </c>
    </row>
    <row r="15" spans="1:3" x14ac:dyDescent="0.2">
      <c r="A15" s="134" t="s">
        <v>121</v>
      </c>
      <c r="B15" s="134" t="s">
        <v>122</v>
      </c>
      <c r="C15" s="135" t="s">
        <v>123</v>
      </c>
    </row>
    <row r="16" spans="1:3" x14ac:dyDescent="0.2">
      <c r="A16" s="136" t="s">
        <v>124</v>
      </c>
      <c r="B16" s="137"/>
      <c r="C16" s="43"/>
    </row>
    <row r="17" spans="1:8" x14ac:dyDescent="0.2">
      <c r="A17" s="136">
        <v>1</v>
      </c>
      <c r="B17" s="138" t="s">
        <v>960</v>
      </c>
      <c r="C17" s="8"/>
    </row>
    <row r="18" spans="1:8" x14ac:dyDescent="0.2">
      <c r="A18" s="136">
        <v>2</v>
      </c>
      <c r="B18" s="138" t="s">
        <v>961</v>
      </c>
      <c r="C18" s="8"/>
    </row>
    <row r="19" spans="1:8" x14ac:dyDescent="0.2">
      <c r="A19" s="136"/>
      <c r="B19" s="139" t="s">
        <v>125</v>
      </c>
      <c r="C19" s="8"/>
    </row>
    <row r="20" spans="1:8" x14ac:dyDescent="0.2">
      <c r="A20" s="136"/>
      <c r="B20" s="77" t="s">
        <v>919</v>
      </c>
      <c r="C20" s="8"/>
    </row>
    <row r="21" spans="1:8" x14ac:dyDescent="0.2">
      <c r="A21" s="136"/>
      <c r="B21" s="77" t="s">
        <v>126</v>
      </c>
      <c r="C21" s="8"/>
      <c r="D21" s="38"/>
    </row>
    <row r="22" spans="1:8" x14ac:dyDescent="0.2">
      <c r="A22" s="136"/>
      <c r="B22" s="139"/>
      <c r="C22" s="8"/>
    </row>
    <row r="23" spans="1:8" x14ac:dyDescent="0.2">
      <c r="A23" s="53"/>
      <c r="B23" s="54"/>
      <c r="C23" s="55"/>
      <c r="D23" s="56"/>
      <c r="E23" s="56"/>
      <c r="F23" s="57"/>
      <c r="G23" s="57"/>
      <c r="H23" s="57"/>
    </row>
    <row r="24" spans="1:8" x14ac:dyDescent="0.2">
      <c r="A24" s="53"/>
      <c r="B24" s="54"/>
      <c r="C24" s="55"/>
      <c r="D24" s="56"/>
      <c r="E24" s="56"/>
      <c r="F24" s="57"/>
      <c r="G24" s="57"/>
      <c r="H24" s="57"/>
    </row>
    <row r="25" spans="1:8" x14ac:dyDescent="0.2">
      <c r="C25" s="4"/>
      <c r="D25" s="124"/>
      <c r="H25" s="124"/>
    </row>
    <row r="26" spans="1:8" x14ac:dyDescent="0.2">
      <c r="B26" s="58" t="s">
        <v>966</v>
      </c>
      <c r="C26" s="4"/>
    </row>
    <row r="27" spans="1:8" x14ac:dyDescent="0.2">
      <c r="B27" s="131"/>
      <c r="C27" s="4"/>
      <c r="H27" s="124"/>
    </row>
    <row r="28" spans="1:8" x14ac:dyDescent="0.2">
      <c r="B28" s="132"/>
      <c r="C28" s="4"/>
      <c r="D28" s="124"/>
      <c r="H28" s="124"/>
    </row>
    <row r="29" spans="1:8" x14ac:dyDescent="0.2">
      <c r="B29" s="58" t="s">
        <v>967</v>
      </c>
      <c r="C29" s="4"/>
      <c r="D29" s="124"/>
      <c r="H29" s="124"/>
    </row>
    <row r="30" spans="1:8" x14ac:dyDescent="0.2">
      <c r="B30" s="59"/>
      <c r="C30" s="4"/>
      <c r="D30" s="124"/>
      <c r="H30" s="124"/>
    </row>
    <row r="31" spans="1:8" x14ac:dyDescent="0.2">
      <c r="B31" s="60"/>
      <c r="C31" s="4"/>
      <c r="D31" s="124"/>
      <c r="H31" s="124"/>
    </row>
    <row r="32" spans="1:8" x14ac:dyDescent="0.2">
      <c r="B32" s="59" t="s">
        <v>968</v>
      </c>
      <c r="C32" s="4"/>
      <c r="D32" s="124"/>
      <c r="H32" s="124"/>
    </row>
    <row r="33" spans="2:8" x14ac:dyDescent="0.2">
      <c r="B33" s="131"/>
      <c r="C33" s="4"/>
      <c r="D33" s="124"/>
      <c r="H33" s="124"/>
    </row>
    <row r="34" spans="2:8" x14ac:dyDescent="0.2">
      <c r="B34" s="19"/>
      <c r="C34" s="4"/>
      <c r="D34" s="124"/>
      <c r="H34" s="124"/>
    </row>
    <row r="35" spans="2:8" x14ac:dyDescent="0.2">
      <c r="B35" s="58" t="s">
        <v>969</v>
      </c>
      <c r="C35" s="4"/>
      <c r="D35" s="124"/>
      <c r="H35" s="124"/>
    </row>
    <row r="36" spans="2:8" x14ac:dyDescent="0.2">
      <c r="C36" s="4"/>
      <c r="D36" s="124"/>
      <c r="H36" s="124"/>
    </row>
  </sheetData>
  <mergeCells count="1">
    <mergeCell ref="A8:C8"/>
  </mergeCells>
  <phoneticPr fontId="2" type="noConversion"/>
  <printOptions horizontalCentered="1"/>
  <pageMargins left="0.74803149606299213" right="0.74803149606299213" top="0.47244094488188981" bottom="0.39370078740157483" header="0.35433070866141736" footer="0.27559055118110237"/>
  <pageSetup paperSize="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2"/>
  <sheetViews>
    <sheetView workbookViewId="0">
      <selection activeCell="L8" sqref="L8:M8"/>
    </sheetView>
  </sheetViews>
  <sheetFormatPr defaultRowHeight="12.75" x14ac:dyDescent="0.2"/>
  <cols>
    <col min="1" max="1" width="4" style="4" customWidth="1"/>
    <col min="2" max="2" width="40.5703125" style="4" customWidth="1"/>
    <col min="3" max="3" width="5.7109375" style="4" customWidth="1"/>
    <col min="4" max="4" width="5" style="6" customWidth="1"/>
    <col min="5" max="5" width="5.7109375" style="4" customWidth="1"/>
    <col min="6" max="7" width="6.5703125" style="4" customWidth="1"/>
    <col min="8" max="8" width="6" style="4" customWidth="1"/>
    <col min="9" max="9" width="7" style="4" customWidth="1"/>
    <col min="10" max="11" width="6.42578125" style="4" customWidth="1"/>
    <col min="12" max="12" width="8.140625" style="4" customWidth="1"/>
    <col min="13" max="13" width="8" style="4" customWidth="1"/>
    <col min="14" max="14" width="7" style="4" customWidth="1"/>
    <col min="15" max="15" width="9.7109375" style="4" customWidth="1"/>
    <col min="16" max="16384" width="9.140625" style="4"/>
  </cols>
  <sheetData>
    <row r="1" spans="1:17" x14ac:dyDescent="0.2">
      <c r="A1" s="292" t="s">
        <v>347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7" x14ac:dyDescent="0.2">
      <c r="A2" s="292" t="s">
        <v>763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 spans="1:17" x14ac:dyDescent="0.2">
      <c r="E3" s="15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964</v>
      </c>
      <c r="J8" s="4" t="s">
        <v>127</v>
      </c>
      <c r="L8" s="293"/>
      <c r="M8" s="292"/>
      <c r="N8" s="16" t="s">
        <v>149</v>
      </c>
      <c r="O8" s="18"/>
    </row>
    <row r="9" spans="1:17" x14ac:dyDescent="0.2">
      <c r="J9" s="52"/>
      <c r="K9" s="62" t="s">
        <v>755</v>
      </c>
      <c r="L9" s="145"/>
      <c r="M9" s="52"/>
    </row>
    <row r="10" spans="1:17" x14ac:dyDescent="0.2">
      <c r="A10" s="4" t="s">
        <v>760</v>
      </c>
    </row>
    <row r="11" spans="1:17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7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7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7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7" s="17" customFormat="1" ht="31.5" customHeight="1" x14ac:dyDescent="0.25">
      <c r="A15" s="188">
        <v>1</v>
      </c>
      <c r="B15" s="138" t="s">
        <v>356</v>
      </c>
      <c r="C15" s="197" t="s">
        <v>155</v>
      </c>
      <c r="D15" s="8">
        <v>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96"/>
    </row>
    <row r="16" spans="1:17" s="17" customFormat="1" ht="26.25" x14ac:dyDescent="0.25">
      <c r="A16" s="188">
        <v>2</v>
      </c>
      <c r="B16" s="138" t="s">
        <v>357</v>
      </c>
      <c r="C16" s="197" t="s">
        <v>155</v>
      </c>
      <c r="D16" s="8">
        <v>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196"/>
    </row>
    <row r="17" spans="1:17" s="17" customFormat="1" ht="13.5" x14ac:dyDescent="0.25">
      <c r="A17" s="188">
        <v>3</v>
      </c>
      <c r="B17" s="232" t="s">
        <v>358</v>
      </c>
      <c r="C17" s="197" t="s">
        <v>119</v>
      </c>
      <c r="D17" s="8">
        <v>12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196"/>
    </row>
    <row r="18" spans="1:17" s="17" customFormat="1" ht="13.5" x14ac:dyDescent="0.25">
      <c r="A18" s="188">
        <v>4</v>
      </c>
      <c r="B18" s="232" t="s">
        <v>359</v>
      </c>
      <c r="C18" s="197" t="s">
        <v>119</v>
      </c>
      <c r="D18" s="8">
        <v>12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196"/>
    </row>
    <row r="19" spans="1:17" s="17" customFormat="1" ht="13.5" x14ac:dyDescent="0.25">
      <c r="A19" s="188">
        <v>5</v>
      </c>
      <c r="B19" s="190" t="s">
        <v>350</v>
      </c>
      <c r="C19" s="1" t="s">
        <v>155</v>
      </c>
      <c r="D19" s="8">
        <v>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196"/>
    </row>
    <row r="20" spans="1:17" s="17" customFormat="1" ht="13.5" x14ac:dyDescent="0.25">
      <c r="A20" s="188">
        <v>6</v>
      </c>
      <c r="B20" s="190" t="s">
        <v>351</v>
      </c>
      <c r="C20" s="1" t="s">
        <v>155</v>
      </c>
      <c r="D20" s="8">
        <v>1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196"/>
    </row>
    <row r="21" spans="1:17" s="17" customFormat="1" ht="13.5" x14ac:dyDescent="0.25">
      <c r="A21" s="188">
        <v>7</v>
      </c>
      <c r="B21" s="227" t="s">
        <v>665</v>
      </c>
      <c r="C21" s="228" t="s">
        <v>155</v>
      </c>
      <c r="D21" s="233">
        <v>1</v>
      </c>
      <c r="E21" s="8"/>
      <c r="F21" s="8"/>
      <c r="G21" s="233"/>
      <c r="H21" s="234"/>
      <c r="I21" s="233"/>
      <c r="J21" s="43"/>
      <c r="K21" s="43"/>
      <c r="L21" s="43"/>
      <c r="M21" s="43"/>
      <c r="N21" s="43"/>
      <c r="O21" s="43"/>
      <c r="Q21" s="196"/>
    </row>
    <row r="22" spans="1:17" s="17" customFormat="1" ht="13.5" x14ac:dyDescent="0.25">
      <c r="A22" s="188">
        <v>8</v>
      </c>
      <c r="B22" s="14" t="s">
        <v>666</v>
      </c>
      <c r="C22" s="12" t="s">
        <v>160</v>
      </c>
      <c r="D22" s="187">
        <v>24</v>
      </c>
      <c r="E22" s="8"/>
      <c r="F22" s="8"/>
      <c r="G22" s="10"/>
      <c r="H22" s="187"/>
      <c r="I22" s="10"/>
      <c r="J22" s="8"/>
      <c r="K22" s="8"/>
      <c r="L22" s="8"/>
      <c r="M22" s="8"/>
      <c r="N22" s="8"/>
      <c r="O22" s="8"/>
      <c r="Q22" s="196"/>
    </row>
    <row r="23" spans="1:17" x14ac:dyDescent="0.2">
      <c r="A23" s="188"/>
      <c r="B23" s="192" t="s">
        <v>549</v>
      </c>
      <c r="C23" s="63"/>
      <c r="D23" s="157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7" x14ac:dyDescent="0.2">
      <c r="A24" s="188"/>
      <c r="B24" s="192" t="s">
        <v>550</v>
      </c>
      <c r="C24" s="193"/>
      <c r="D24" s="157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7" x14ac:dyDescent="0.2">
      <c r="A25" s="188"/>
      <c r="B25" s="192" t="s">
        <v>551</v>
      </c>
      <c r="C25" s="63"/>
      <c r="D25" s="157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7" x14ac:dyDescent="0.2">
      <c r="D26" s="52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</row>
    <row r="27" spans="1:17" x14ac:dyDescent="0.2">
      <c r="D27" s="52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7" x14ac:dyDescent="0.2">
      <c r="D28" s="52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7" s="19" customFormat="1" x14ac:dyDescent="0.2">
      <c r="B29" s="59" t="s">
        <v>974</v>
      </c>
      <c r="D29" s="149"/>
      <c r="F29" s="59" t="s">
        <v>975</v>
      </c>
      <c r="G29" s="59"/>
      <c r="H29" s="149"/>
      <c r="I29" s="149"/>
      <c r="J29" s="150"/>
      <c r="K29" s="150"/>
      <c r="L29" s="150"/>
      <c r="M29" s="150"/>
      <c r="N29" s="150"/>
      <c r="O29" s="150"/>
    </row>
    <row r="30" spans="1:17" s="19" customFormat="1" x14ac:dyDescent="0.2">
      <c r="B30" s="151" t="s">
        <v>756</v>
      </c>
      <c r="D30" s="152"/>
      <c r="E30" s="150"/>
      <c r="F30" s="59"/>
      <c r="G30" s="59"/>
      <c r="J30" s="153" t="s">
        <v>756</v>
      </c>
      <c r="K30" s="150"/>
      <c r="L30" s="154"/>
      <c r="M30" s="154"/>
      <c r="N30" s="154"/>
      <c r="O30" s="150"/>
    </row>
    <row r="31" spans="1:17" s="19" customFormat="1" x14ac:dyDescent="0.2">
      <c r="B31" s="151"/>
      <c r="D31" s="152"/>
      <c r="E31" s="150"/>
      <c r="H31" s="149"/>
      <c r="I31" s="149"/>
      <c r="J31" s="150"/>
      <c r="K31" s="150"/>
      <c r="L31" s="154"/>
      <c r="M31" s="154"/>
      <c r="N31" s="154"/>
      <c r="O31" s="150"/>
    </row>
    <row r="32" spans="1:17" s="19" customFormat="1" x14ac:dyDescent="0.2">
      <c r="B32" s="148" t="s">
        <v>976</v>
      </c>
      <c r="D32" s="149"/>
      <c r="E32" s="150"/>
      <c r="F32" s="59" t="s">
        <v>969</v>
      </c>
      <c r="G32" s="59"/>
      <c r="H32" s="150"/>
      <c r="I32" s="150"/>
      <c r="J32" s="150"/>
      <c r="K32" s="150"/>
      <c r="L32" s="154"/>
      <c r="M32" s="154"/>
      <c r="N32" s="154"/>
      <c r="O32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44" right="0.48" top="1" bottom="1" header="0.5" footer="0.5"/>
  <pageSetup paperSize="9" orientation="landscape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74"/>
  <sheetViews>
    <sheetView showZeros="0" workbookViewId="0">
      <selection activeCell="I17" sqref="I17"/>
    </sheetView>
  </sheetViews>
  <sheetFormatPr defaultRowHeight="12.75" x14ac:dyDescent="0.2"/>
  <cols>
    <col min="1" max="1" width="3.42578125" style="4" customWidth="1"/>
    <col min="2" max="2" width="45.42578125" style="4" customWidth="1"/>
    <col min="3" max="3" width="5.5703125" style="4" customWidth="1"/>
    <col min="4" max="4" width="6.42578125" style="4" customWidth="1"/>
    <col min="5" max="5" width="5.28515625" style="4" customWidth="1"/>
    <col min="6" max="7" width="6" style="4" customWidth="1"/>
    <col min="8" max="9" width="7" style="4" customWidth="1"/>
    <col min="10" max="10" width="6.7109375" style="4" customWidth="1"/>
    <col min="11" max="11" width="6.42578125" style="4" customWidth="1"/>
    <col min="12" max="13" width="7.5703125" style="4" customWidth="1"/>
    <col min="14" max="14" width="6.5703125" style="4" customWidth="1"/>
    <col min="15" max="16384" width="9.140625" style="4"/>
  </cols>
  <sheetData>
    <row r="1" spans="1:15" x14ac:dyDescent="0.2">
      <c r="A1" s="292" t="s">
        <v>306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5" x14ac:dyDescent="0.2">
      <c r="A2" s="292" t="s">
        <v>207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  <c r="G7" s="4" t="s">
        <v>127</v>
      </c>
      <c r="I7" s="293">
        <f>O64</f>
        <v>0</v>
      </c>
      <c r="J7" s="292"/>
      <c r="K7" s="16" t="s">
        <v>149</v>
      </c>
    </row>
    <row r="8" spans="1:15" x14ac:dyDescent="0.2">
      <c r="A8" s="4" t="s">
        <v>964</v>
      </c>
      <c r="H8" s="62" t="s">
        <v>755</v>
      </c>
      <c r="I8" s="145"/>
      <c r="J8" s="52"/>
    </row>
    <row r="9" spans="1:15" x14ac:dyDescent="0.2">
      <c r="A9" s="4" t="s">
        <v>820</v>
      </c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x14ac:dyDescent="0.2">
      <c r="A15" s="5"/>
      <c r="B15" s="27" t="s">
        <v>173</v>
      </c>
      <c r="C15" s="28"/>
      <c r="D15" s="29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x14ac:dyDescent="0.2">
      <c r="A16" s="1">
        <v>1</v>
      </c>
      <c r="B16" s="14" t="s">
        <v>546</v>
      </c>
      <c r="C16" s="9" t="s">
        <v>155</v>
      </c>
      <c r="D16" s="11">
        <v>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">
        <v>2</v>
      </c>
      <c r="B17" s="14" t="s">
        <v>547</v>
      </c>
      <c r="C17" s="9" t="s">
        <v>155</v>
      </c>
      <c r="D17" s="11">
        <v>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">
        <v>3</v>
      </c>
      <c r="B18" s="14" t="s">
        <v>366</v>
      </c>
      <c r="C18" s="9" t="s">
        <v>155</v>
      </c>
      <c r="D18" s="11">
        <v>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">
        <v>4</v>
      </c>
      <c r="B19" s="14" t="s">
        <v>548</v>
      </c>
      <c r="C19" s="9" t="s">
        <v>155</v>
      </c>
      <c r="D19" s="11">
        <v>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">
        <v>5</v>
      </c>
      <c r="B20" s="14" t="s">
        <v>367</v>
      </c>
      <c r="C20" s="9" t="s">
        <v>155</v>
      </c>
      <c r="D20" s="11">
        <v>3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">
        <v>6</v>
      </c>
      <c r="B21" s="14" t="s">
        <v>368</v>
      </c>
      <c r="C21" s="9" t="s">
        <v>155</v>
      </c>
      <c r="D21" s="11">
        <v>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">
        <v>7</v>
      </c>
      <c r="B22" s="14" t="s">
        <v>369</v>
      </c>
      <c r="C22" s="9" t="s">
        <v>155</v>
      </c>
      <c r="D22" s="11">
        <v>4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">
        <v>8</v>
      </c>
      <c r="B23" s="14" t="s">
        <v>370</v>
      </c>
      <c r="C23" s="9" t="s">
        <v>155</v>
      </c>
      <c r="D23" s="11">
        <v>4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">
        <v>9</v>
      </c>
      <c r="B24" s="14" t="s">
        <v>371</v>
      </c>
      <c r="C24" s="9" t="s">
        <v>155</v>
      </c>
      <c r="D24" s="11">
        <v>20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ht="12.75" customHeight="1" x14ac:dyDescent="0.2">
      <c r="A25" s="1">
        <v>10</v>
      </c>
      <c r="B25" s="14" t="s">
        <v>187</v>
      </c>
      <c r="C25" s="9" t="s">
        <v>119</v>
      </c>
      <c r="D25" s="11">
        <v>75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">
        <v>11</v>
      </c>
      <c r="B26" s="14" t="s">
        <v>174</v>
      </c>
      <c r="C26" s="9" t="s">
        <v>119</v>
      </c>
      <c r="D26" s="11">
        <v>235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">
        <v>12</v>
      </c>
      <c r="B27" s="14" t="s">
        <v>175</v>
      </c>
      <c r="C27" s="9" t="s">
        <v>119</v>
      </c>
      <c r="D27" s="11">
        <v>15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">
        <v>13</v>
      </c>
      <c r="B28" s="14" t="s">
        <v>176</v>
      </c>
      <c r="C28" s="9" t="s">
        <v>119</v>
      </c>
      <c r="D28" s="11">
        <v>150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">
        <v>14</v>
      </c>
      <c r="B29" s="14" t="s">
        <v>385</v>
      </c>
      <c r="C29" s="9" t="s">
        <v>119</v>
      </c>
      <c r="D29" s="11">
        <v>65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">
        <v>15</v>
      </c>
      <c r="B30" s="14" t="s">
        <v>372</v>
      </c>
      <c r="C30" s="9" t="s">
        <v>119</v>
      </c>
      <c r="D30" s="11">
        <v>40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">
        <v>16</v>
      </c>
      <c r="B31" s="14" t="s">
        <v>373</v>
      </c>
      <c r="C31" s="9" t="s">
        <v>119</v>
      </c>
      <c r="D31" s="11">
        <v>200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">
        <v>17</v>
      </c>
      <c r="B32" s="14" t="s">
        <v>374</v>
      </c>
      <c r="C32" s="9" t="s">
        <v>119</v>
      </c>
      <c r="D32" s="11">
        <v>800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">
        <v>18</v>
      </c>
      <c r="B33" s="14" t="s">
        <v>535</v>
      </c>
      <c r="C33" s="9" t="s">
        <v>119</v>
      </c>
      <c r="D33" s="11">
        <v>4000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">
        <v>19</v>
      </c>
      <c r="B34" s="14" t="s">
        <v>179</v>
      </c>
      <c r="C34" s="9" t="s">
        <v>119</v>
      </c>
      <c r="D34" s="11">
        <v>5100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">
        <v>20</v>
      </c>
      <c r="B35" s="14" t="s">
        <v>536</v>
      </c>
      <c r="C35" s="9" t="s">
        <v>157</v>
      </c>
      <c r="D35" s="11">
        <f>714+2</f>
        <v>716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">
        <v>21</v>
      </c>
      <c r="B36" s="14" t="s">
        <v>375</v>
      </c>
      <c r="C36" s="9" t="s">
        <v>157</v>
      </c>
      <c r="D36" s="11">
        <f>103+4</f>
        <v>107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">
        <v>22</v>
      </c>
      <c r="B37" s="14" t="s">
        <v>537</v>
      </c>
      <c r="C37" s="9" t="s">
        <v>157</v>
      </c>
      <c r="D37" s="11">
        <v>36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">
        <v>23</v>
      </c>
      <c r="B38" s="14" t="s">
        <v>538</v>
      </c>
      <c r="C38" s="9" t="s">
        <v>157</v>
      </c>
      <c r="D38" s="11">
        <v>67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">
        <v>24</v>
      </c>
      <c r="B39" s="14" t="s">
        <v>376</v>
      </c>
      <c r="C39" s="9" t="s">
        <v>157</v>
      </c>
      <c r="D39" s="11">
        <v>12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">
        <v>25</v>
      </c>
      <c r="B40" s="14" t="s">
        <v>539</v>
      </c>
      <c r="C40" s="9" t="s">
        <v>157</v>
      </c>
      <c r="D40" s="11">
        <v>71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ht="25.5" x14ac:dyDescent="0.2">
      <c r="A41" s="1">
        <v>26</v>
      </c>
      <c r="B41" s="14" t="s">
        <v>540</v>
      </c>
      <c r="C41" s="9" t="s">
        <v>157</v>
      </c>
      <c r="D41" s="11">
        <v>31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">
        <v>27</v>
      </c>
      <c r="B42" s="14" t="s">
        <v>541</v>
      </c>
      <c r="C42" s="9" t="s">
        <v>157</v>
      </c>
      <c r="D42" s="11">
        <v>3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ht="25.5" x14ac:dyDescent="0.2">
      <c r="A43" s="1">
        <v>28</v>
      </c>
      <c r="B43" s="14" t="s">
        <v>377</v>
      </c>
      <c r="C43" s="9" t="s">
        <v>157</v>
      </c>
      <c r="D43" s="11">
        <v>16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">
        <v>29</v>
      </c>
      <c r="B44" s="14" t="s">
        <v>378</v>
      </c>
      <c r="C44" s="9" t="s">
        <v>157</v>
      </c>
      <c r="D44" s="11">
        <v>58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ht="25.5" x14ac:dyDescent="0.2">
      <c r="A45" s="1">
        <v>30</v>
      </c>
      <c r="B45" s="14" t="s">
        <v>379</v>
      </c>
      <c r="C45" s="9" t="s">
        <v>157</v>
      </c>
      <c r="D45" s="11">
        <v>72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">
        <v>31</v>
      </c>
      <c r="B46" s="14" t="s">
        <v>542</v>
      </c>
      <c r="C46" s="9" t="s">
        <v>157</v>
      </c>
      <c r="D46" s="11">
        <v>3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ht="25.5" x14ac:dyDescent="0.2">
      <c r="A47" s="1">
        <v>32</v>
      </c>
      <c r="B47" s="14" t="s">
        <v>380</v>
      </c>
      <c r="C47" s="9" t="s">
        <v>157</v>
      </c>
      <c r="D47" s="11">
        <v>204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ht="25.5" x14ac:dyDescent="0.2">
      <c r="A48" s="1">
        <v>33</v>
      </c>
      <c r="B48" s="31" t="s">
        <v>184</v>
      </c>
      <c r="C48" s="9" t="s">
        <v>157</v>
      </c>
      <c r="D48" s="170">
        <v>15</v>
      </c>
      <c r="E48" s="11"/>
      <c r="F48" s="11"/>
      <c r="G48" s="11"/>
      <c r="H48" s="2"/>
      <c r="I48" s="11"/>
      <c r="J48" s="11"/>
      <c r="K48" s="11"/>
      <c r="L48" s="11"/>
      <c r="M48" s="11"/>
      <c r="N48" s="11"/>
      <c r="O48" s="11"/>
    </row>
    <row r="49" spans="1:15" x14ac:dyDescent="0.2">
      <c r="A49" s="1">
        <v>34</v>
      </c>
      <c r="B49" s="14" t="s">
        <v>774</v>
      </c>
      <c r="C49" s="9" t="s">
        <v>157</v>
      </c>
      <c r="D49" s="11">
        <v>32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">
        <v>35</v>
      </c>
      <c r="B50" s="14" t="s">
        <v>543</v>
      </c>
      <c r="C50" s="9" t="s">
        <v>157</v>
      </c>
      <c r="D50" s="11">
        <v>12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">
        <v>36</v>
      </c>
      <c r="B51" s="14" t="s">
        <v>381</v>
      </c>
      <c r="C51" s="9" t="s">
        <v>157</v>
      </c>
      <c r="D51" s="11">
        <v>17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">
        <v>37</v>
      </c>
      <c r="B52" s="14" t="s">
        <v>180</v>
      </c>
      <c r="C52" s="9" t="s">
        <v>119</v>
      </c>
      <c r="D52" s="11">
        <v>100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">
        <v>38</v>
      </c>
      <c r="B53" s="14" t="s">
        <v>181</v>
      </c>
      <c r="C53" s="9" t="s">
        <v>119</v>
      </c>
      <c r="D53" s="11">
        <v>200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">
        <v>39</v>
      </c>
      <c r="B54" s="14" t="s">
        <v>544</v>
      </c>
      <c r="C54" s="9" t="s">
        <v>119</v>
      </c>
      <c r="D54" s="11">
        <v>300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">
        <v>40</v>
      </c>
      <c r="B55" s="14" t="s">
        <v>545</v>
      </c>
      <c r="C55" s="9" t="s">
        <v>119</v>
      </c>
      <c r="D55" s="11">
        <v>50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">
        <v>41</v>
      </c>
      <c r="B56" s="14" t="s">
        <v>182</v>
      </c>
      <c r="C56" s="235" t="s">
        <v>157</v>
      </c>
      <c r="D56" s="11">
        <v>1050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">
        <v>42</v>
      </c>
      <c r="B57" s="14" t="s">
        <v>183</v>
      </c>
      <c r="C57" s="235" t="s">
        <v>157</v>
      </c>
      <c r="D57" s="11">
        <v>60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">
        <v>43</v>
      </c>
      <c r="B58" s="14" t="s">
        <v>192</v>
      </c>
      <c r="C58" s="9" t="s">
        <v>155</v>
      </c>
      <c r="D58" s="11">
        <v>1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">
        <v>44</v>
      </c>
      <c r="B59" s="14" t="s">
        <v>63</v>
      </c>
      <c r="C59" s="9" t="s">
        <v>157</v>
      </c>
      <c r="D59" s="11">
        <v>1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">
        <v>45</v>
      </c>
      <c r="B60" s="14" t="s">
        <v>382</v>
      </c>
      <c r="C60" s="9" t="s">
        <v>157</v>
      </c>
      <c r="D60" s="11">
        <v>2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ht="25.5" x14ac:dyDescent="0.2">
      <c r="A61" s="1">
        <v>46</v>
      </c>
      <c r="B61" s="14" t="s">
        <v>383</v>
      </c>
      <c r="C61" s="9" t="s">
        <v>155</v>
      </c>
      <c r="D61" s="11">
        <v>1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x14ac:dyDescent="0.2">
      <c r="A62" s="1">
        <v>47</v>
      </c>
      <c r="B62" s="14" t="s">
        <v>185</v>
      </c>
      <c r="C62" s="9" t="s">
        <v>160</v>
      </c>
      <c r="D62" s="11">
        <v>40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1:15" x14ac:dyDescent="0.2">
      <c r="A63" s="1">
        <v>48</v>
      </c>
      <c r="B63" s="14" t="s">
        <v>186</v>
      </c>
      <c r="C63" s="9" t="s">
        <v>160</v>
      </c>
      <c r="D63" s="11">
        <v>180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1:15" x14ac:dyDescent="0.2">
      <c r="A64" s="5"/>
      <c r="B64" s="236" t="s">
        <v>549</v>
      </c>
      <c r="C64" s="235"/>
      <c r="D64" s="237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1:15" x14ac:dyDescent="0.2">
      <c r="A65" s="5"/>
      <c r="B65" s="236" t="s">
        <v>550</v>
      </c>
      <c r="C65" s="193"/>
      <c r="D65" s="237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 x14ac:dyDescent="0.2">
      <c r="A66" s="5"/>
      <c r="B66" s="236" t="s">
        <v>551</v>
      </c>
      <c r="C66" s="235"/>
      <c r="D66" s="237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 x14ac:dyDescent="0.2">
      <c r="D67" s="52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</row>
    <row r="68" spans="1:15" x14ac:dyDescent="0.2">
      <c r="D68" s="52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</row>
    <row r="69" spans="1:15" x14ac:dyDescent="0.2">
      <c r="D69" s="52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</row>
    <row r="70" spans="1:15" s="19" customFormat="1" x14ac:dyDescent="0.2">
      <c r="B70" s="59" t="s">
        <v>974</v>
      </c>
      <c r="D70" s="149"/>
      <c r="F70" s="59" t="s">
        <v>975</v>
      </c>
      <c r="G70" s="59"/>
      <c r="H70" s="149"/>
      <c r="I70" s="149"/>
      <c r="J70" s="150"/>
      <c r="K70" s="150"/>
      <c r="L70" s="150"/>
      <c r="M70" s="150"/>
      <c r="N70" s="150"/>
      <c r="O70" s="150"/>
    </row>
    <row r="71" spans="1:15" s="19" customFormat="1" x14ac:dyDescent="0.2">
      <c r="B71" s="151" t="s">
        <v>756</v>
      </c>
      <c r="D71" s="152"/>
      <c r="E71" s="150"/>
      <c r="F71" s="59"/>
      <c r="G71" s="59"/>
      <c r="J71" s="153" t="s">
        <v>756</v>
      </c>
      <c r="K71" s="150"/>
      <c r="L71" s="154"/>
      <c r="M71" s="154"/>
      <c r="N71" s="154"/>
      <c r="O71" s="150"/>
    </row>
    <row r="72" spans="1:15" s="19" customFormat="1" x14ac:dyDescent="0.2">
      <c r="B72" s="151"/>
      <c r="D72" s="152"/>
      <c r="E72" s="150"/>
      <c r="H72" s="149"/>
      <c r="I72" s="149"/>
      <c r="J72" s="150"/>
      <c r="K72" s="150"/>
      <c r="L72" s="154"/>
      <c r="M72" s="154"/>
      <c r="N72" s="154"/>
      <c r="O72" s="150"/>
    </row>
    <row r="73" spans="1:15" s="19" customFormat="1" x14ac:dyDescent="0.2">
      <c r="B73" s="148" t="s">
        <v>976</v>
      </c>
      <c r="D73" s="149"/>
      <c r="E73" s="150"/>
      <c r="F73" s="59" t="s">
        <v>969</v>
      </c>
      <c r="G73" s="59"/>
      <c r="H73" s="150"/>
      <c r="I73" s="150"/>
      <c r="J73" s="150"/>
      <c r="K73" s="150"/>
      <c r="L73" s="154"/>
      <c r="M73" s="154"/>
      <c r="N73" s="154"/>
      <c r="O73" s="150"/>
    </row>
    <row r="74" spans="1:15" x14ac:dyDescent="0.2">
      <c r="D74" s="6"/>
    </row>
  </sheetData>
  <mergeCells count="20">
    <mergeCell ref="A1:O1"/>
    <mergeCell ref="A2:O2"/>
    <mergeCell ref="N12:N14"/>
    <mergeCell ref="O12:O14"/>
    <mergeCell ref="K11:O11"/>
    <mergeCell ref="E12:E14"/>
    <mergeCell ref="D11:D14"/>
    <mergeCell ref="A11:A14"/>
    <mergeCell ref="B11:B14"/>
    <mergeCell ref="C11:C14"/>
    <mergeCell ref="M12:M14"/>
    <mergeCell ref="E11:J11"/>
    <mergeCell ref="G12:G14"/>
    <mergeCell ref="H12:H14"/>
    <mergeCell ref="I12:I14"/>
    <mergeCell ref="J12:J14"/>
    <mergeCell ref="F12:F14"/>
    <mergeCell ref="K12:K14"/>
    <mergeCell ref="I7:J7"/>
    <mergeCell ref="L12:L14"/>
  </mergeCells>
  <phoneticPr fontId="2" type="noConversion"/>
  <pageMargins left="0.55000000000000004" right="0.48" top="0.31" bottom="0.51" header="0.2" footer="0.21"/>
  <pageSetup paperSize="9" orientation="landscape" horizontalDpi="300" verticalDpi="300" r:id="rId1"/>
  <headerFooter alignWithMargins="0">
    <oddFooter>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0"/>
  <sheetViews>
    <sheetView showZeros="0" workbookViewId="0">
      <selection activeCell="H21" sqref="H21"/>
    </sheetView>
  </sheetViews>
  <sheetFormatPr defaultRowHeight="12.75" x14ac:dyDescent="0.2"/>
  <cols>
    <col min="1" max="1" width="3.42578125" style="4" customWidth="1"/>
    <col min="2" max="2" width="45.42578125" style="4" customWidth="1"/>
    <col min="3" max="4" width="5.5703125" style="4" customWidth="1"/>
    <col min="5" max="5" width="5.28515625" style="4" customWidth="1"/>
    <col min="6" max="7" width="6" style="4" customWidth="1"/>
    <col min="8" max="9" width="7" style="4" customWidth="1"/>
    <col min="10" max="10" width="5.85546875" style="4" customWidth="1"/>
    <col min="11" max="11" width="6" style="4" customWidth="1"/>
    <col min="12" max="13" width="7.5703125" style="4" customWidth="1"/>
    <col min="14" max="14" width="6.5703125" style="4" customWidth="1"/>
    <col min="15" max="16384" width="9.140625" style="4"/>
  </cols>
  <sheetData>
    <row r="1" spans="1:15" x14ac:dyDescent="0.2">
      <c r="A1" s="292" t="s">
        <v>284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5" x14ac:dyDescent="0.2">
      <c r="A2" s="292" t="s">
        <v>36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  <c r="G7" s="4" t="s">
        <v>127</v>
      </c>
      <c r="I7" s="293">
        <f>O32</f>
        <v>0</v>
      </c>
      <c r="J7" s="292"/>
      <c r="K7" s="16" t="s">
        <v>149</v>
      </c>
    </row>
    <row r="8" spans="1:15" x14ac:dyDescent="0.2">
      <c r="A8" s="4" t="s">
        <v>964</v>
      </c>
      <c r="H8" s="62" t="s">
        <v>755</v>
      </c>
      <c r="I8" s="145"/>
      <c r="J8" s="52"/>
    </row>
    <row r="9" spans="1:15" x14ac:dyDescent="0.2">
      <c r="A9" s="4" t="s">
        <v>820</v>
      </c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x14ac:dyDescent="0.2">
      <c r="A15" s="1">
        <v>1</v>
      </c>
      <c r="B15" s="14" t="s">
        <v>37</v>
      </c>
      <c r="C15" s="9" t="s">
        <v>119</v>
      </c>
      <c r="D15" s="11">
        <v>650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">
        <v>2</v>
      </c>
      <c r="B16" s="14" t="s">
        <v>38</v>
      </c>
      <c r="C16" s="9" t="s">
        <v>157</v>
      </c>
      <c r="D16" s="11">
        <v>410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">
        <v>3</v>
      </c>
      <c r="B17" s="14" t="s">
        <v>39</v>
      </c>
      <c r="C17" s="9" t="s">
        <v>157</v>
      </c>
      <c r="D17" s="11">
        <v>240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">
        <v>4</v>
      </c>
      <c r="B18" s="238" t="s">
        <v>40</v>
      </c>
      <c r="C18" s="9" t="s">
        <v>157</v>
      </c>
      <c r="D18" s="237">
        <v>80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">
        <v>5</v>
      </c>
      <c r="B19" s="238" t="s">
        <v>41</v>
      </c>
      <c r="C19" s="9" t="s">
        <v>157</v>
      </c>
      <c r="D19" s="237">
        <v>10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">
        <v>6</v>
      </c>
      <c r="B20" s="238" t="s">
        <v>42</v>
      </c>
      <c r="C20" s="235" t="s">
        <v>157</v>
      </c>
      <c r="D20" s="237">
        <v>12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">
        <v>7</v>
      </c>
      <c r="B21" s="238" t="s">
        <v>586</v>
      </c>
      <c r="C21" s="235" t="s">
        <v>155</v>
      </c>
      <c r="D21" s="237">
        <v>13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">
        <v>8</v>
      </c>
      <c r="B22" s="238" t="s">
        <v>43</v>
      </c>
      <c r="C22" s="235" t="s">
        <v>155</v>
      </c>
      <c r="D22" s="237">
        <v>6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">
        <v>9</v>
      </c>
      <c r="B23" s="238" t="s">
        <v>64</v>
      </c>
      <c r="C23" s="235" t="s">
        <v>155</v>
      </c>
      <c r="D23" s="237">
        <v>1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">
        <v>10</v>
      </c>
      <c r="B24" s="238" t="s">
        <v>598</v>
      </c>
      <c r="C24" s="235" t="s">
        <v>155</v>
      </c>
      <c r="D24" s="237">
        <v>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">
        <v>11</v>
      </c>
      <c r="B25" s="238" t="s">
        <v>599</v>
      </c>
      <c r="C25" s="235" t="s">
        <v>155</v>
      </c>
      <c r="D25" s="237">
        <v>1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">
        <v>12</v>
      </c>
      <c r="B26" s="14" t="s">
        <v>65</v>
      </c>
      <c r="C26" s="9" t="s">
        <v>157</v>
      </c>
      <c r="D26" s="11">
        <v>1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">
        <v>13</v>
      </c>
      <c r="B27" s="14" t="s">
        <v>66</v>
      </c>
      <c r="C27" s="9" t="s">
        <v>119</v>
      </c>
      <c r="D27" s="11">
        <v>30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">
        <v>14</v>
      </c>
      <c r="B28" s="14" t="s">
        <v>192</v>
      </c>
      <c r="C28" s="9" t="s">
        <v>155</v>
      </c>
      <c r="D28" s="11">
        <v>1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">
        <v>15</v>
      </c>
      <c r="B29" s="14" t="s">
        <v>185</v>
      </c>
      <c r="C29" s="9" t="s">
        <v>160</v>
      </c>
      <c r="D29" s="11">
        <v>40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"/>
      <c r="B30" s="236" t="s">
        <v>549</v>
      </c>
      <c r="C30" s="235"/>
      <c r="D30" s="237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"/>
      <c r="B31" s="236" t="s">
        <v>550</v>
      </c>
      <c r="C31" s="193"/>
      <c r="D31" s="237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"/>
      <c r="B32" s="239" t="s">
        <v>551</v>
      </c>
      <c r="C32" s="235"/>
      <c r="D32" s="237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2:15" x14ac:dyDescent="0.2">
      <c r="D33" s="52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2:15" x14ac:dyDescent="0.2">
      <c r="D34" s="52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2:15" x14ac:dyDescent="0.2">
      <c r="D35" s="52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2:15" s="19" customFormat="1" x14ac:dyDescent="0.2">
      <c r="B36" s="59" t="s">
        <v>974</v>
      </c>
      <c r="D36" s="149"/>
      <c r="F36" s="59" t="s">
        <v>975</v>
      </c>
      <c r="G36" s="59"/>
      <c r="H36" s="149"/>
      <c r="I36" s="149"/>
      <c r="J36" s="150"/>
      <c r="K36" s="150"/>
      <c r="L36" s="150"/>
      <c r="M36" s="150"/>
      <c r="N36" s="150"/>
      <c r="O36" s="150"/>
    </row>
    <row r="37" spans="2:15" s="19" customFormat="1" x14ac:dyDescent="0.2">
      <c r="B37" s="151" t="s">
        <v>756</v>
      </c>
      <c r="D37" s="152"/>
      <c r="E37" s="150"/>
      <c r="F37" s="59"/>
      <c r="G37" s="59"/>
      <c r="J37" s="153" t="s">
        <v>756</v>
      </c>
      <c r="K37" s="150"/>
      <c r="L37" s="154"/>
      <c r="M37" s="154"/>
      <c r="N37" s="154"/>
      <c r="O37" s="150"/>
    </row>
    <row r="38" spans="2:15" s="19" customFormat="1" x14ac:dyDescent="0.2">
      <c r="B38" s="151"/>
      <c r="D38" s="152"/>
      <c r="E38" s="150"/>
      <c r="H38" s="149"/>
      <c r="I38" s="149"/>
      <c r="J38" s="150"/>
      <c r="K38" s="150"/>
      <c r="L38" s="154"/>
      <c r="M38" s="154"/>
      <c r="N38" s="154"/>
      <c r="O38" s="150"/>
    </row>
    <row r="39" spans="2:15" s="19" customFormat="1" x14ac:dyDescent="0.2">
      <c r="B39" s="148" t="s">
        <v>976</v>
      </c>
      <c r="D39" s="149"/>
      <c r="E39" s="150"/>
      <c r="F39" s="59" t="s">
        <v>969</v>
      </c>
      <c r="G39" s="59"/>
      <c r="H39" s="150"/>
      <c r="I39" s="150"/>
      <c r="J39" s="150"/>
      <c r="K39" s="150"/>
      <c r="L39" s="154"/>
      <c r="M39" s="154"/>
      <c r="N39" s="154"/>
      <c r="O39" s="150"/>
    </row>
    <row r="40" spans="2:15" x14ac:dyDescent="0.2">
      <c r="D40" s="6"/>
    </row>
  </sheetData>
  <mergeCells count="20">
    <mergeCell ref="O12:O14"/>
    <mergeCell ref="E11:J11"/>
    <mergeCell ref="K11:O11"/>
    <mergeCell ref="E12:E14"/>
    <mergeCell ref="F12:F14"/>
    <mergeCell ref="G12:G14"/>
    <mergeCell ref="H12:H14"/>
    <mergeCell ref="I12:I14"/>
    <mergeCell ref="A1:O1"/>
    <mergeCell ref="A2:O2"/>
    <mergeCell ref="I7:J7"/>
    <mergeCell ref="J12:J14"/>
    <mergeCell ref="K12:K14"/>
    <mergeCell ref="L12:L14"/>
    <mergeCell ref="A11:A14"/>
    <mergeCell ref="B11:B14"/>
    <mergeCell ref="C11:C14"/>
    <mergeCell ref="D11:D14"/>
    <mergeCell ref="M12:M14"/>
    <mergeCell ref="N12:N14"/>
  </mergeCells>
  <phoneticPr fontId="2" type="noConversion"/>
  <printOptions horizontalCentered="1"/>
  <pageMargins left="0.39370078740157483" right="0.55118110236220474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7"/>
  <sheetViews>
    <sheetView showZeros="0" workbookViewId="0">
      <selection activeCell="I17" sqref="I17"/>
    </sheetView>
  </sheetViews>
  <sheetFormatPr defaultRowHeight="12.75" x14ac:dyDescent="0.2"/>
  <cols>
    <col min="1" max="1" width="3.570312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4" customWidth="1"/>
    <col min="6" max="6" width="7.5703125" style="4" customWidth="1"/>
    <col min="7" max="7" width="6.85546875" style="4" customWidth="1"/>
    <col min="8" max="9" width="7" style="4" customWidth="1"/>
    <col min="10" max="10" width="7.42578125" style="4" customWidth="1"/>
    <col min="11" max="11" width="7" style="4" customWidth="1"/>
    <col min="12" max="13" width="8.85546875" style="4" customWidth="1"/>
    <col min="14" max="14" width="6.5703125" style="4" customWidth="1"/>
    <col min="15" max="16384" width="9.140625" style="4"/>
  </cols>
  <sheetData>
    <row r="1" spans="1:15" x14ac:dyDescent="0.2">
      <c r="A1" s="292" t="s">
        <v>285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5" x14ac:dyDescent="0.2">
      <c r="A2" s="292" t="s">
        <v>822</v>
      </c>
      <c r="B2" s="292"/>
      <c r="C2" s="292"/>
      <c r="D2" s="292"/>
      <c r="E2" s="292"/>
      <c r="F2" s="292"/>
      <c r="G2" s="292"/>
      <c r="H2" s="292"/>
      <c r="I2" s="292"/>
      <c r="J2" s="292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964</v>
      </c>
      <c r="G8" s="4" t="s">
        <v>127</v>
      </c>
      <c r="I8" s="293">
        <f>O50</f>
        <v>0</v>
      </c>
      <c r="J8" s="292"/>
      <c r="K8" s="16" t="s">
        <v>149</v>
      </c>
    </row>
    <row r="9" spans="1:15" x14ac:dyDescent="0.2">
      <c r="A9" s="4" t="s">
        <v>821</v>
      </c>
      <c r="H9" s="62" t="s">
        <v>755</v>
      </c>
      <c r="I9" s="145"/>
      <c r="J9" s="52"/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ht="25.5" x14ac:dyDescent="0.2">
      <c r="A15" s="128"/>
      <c r="B15" s="241" t="s">
        <v>823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25.5" x14ac:dyDescent="0.2">
      <c r="A16" s="128">
        <v>1</v>
      </c>
      <c r="B16" s="109" t="s">
        <v>824</v>
      </c>
      <c r="C16" s="110" t="s">
        <v>825</v>
      </c>
      <c r="D16" s="7">
        <v>1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x14ac:dyDescent="0.2">
      <c r="A17" s="128">
        <v>2</v>
      </c>
      <c r="B17" s="109" t="s">
        <v>826</v>
      </c>
      <c r="C17" s="110" t="s">
        <v>803</v>
      </c>
      <c r="D17" s="7">
        <v>1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x14ac:dyDescent="0.2">
      <c r="A18" s="128">
        <v>3</v>
      </c>
      <c r="B18" s="109" t="s">
        <v>827</v>
      </c>
      <c r="C18" s="110" t="s">
        <v>803</v>
      </c>
      <c r="D18" s="7">
        <v>1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x14ac:dyDescent="0.2">
      <c r="A19" s="128">
        <v>4</v>
      </c>
      <c r="B19" s="109" t="s">
        <v>828</v>
      </c>
      <c r="C19" s="110" t="s">
        <v>803</v>
      </c>
      <c r="D19" s="7">
        <v>2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x14ac:dyDescent="0.2">
      <c r="A20" s="128">
        <v>5</v>
      </c>
      <c r="B20" s="109" t="s">
        <v>829</v>
      </c>
      <c r="C20" s="110" t="s">
        <v>803</v>
      </c>
      <c r="D20" s="7">
        <v>200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x14ac:dyDescent="0.2">
      <c r="A21" s="128">
        <v>6</v>
      </c>
      <c r="B21" s="109" t="s">
        <v>830</v>
      </c>
      <c r="C21" s="110" t="s">
        <v>803</v>
      </c>
      <c r="D21" s="7">
        <v>28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x14ac:dyDescent="0.2">
      <c r="A22" s="128">
        <v>7</v>
      </c>
      <c r="B22" s="109" t="s">
        <v>831</v>
      </c>
      <c r="C22" s="110" t="s">
        <v>803</v>
      </c>
      <c r="D22" s="7">
        <v>13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x14ac:dyDescent="0.2">
      <c r="A23" s="128">
        <v>8</v>
      </c>
      <c r="B23" s="109" t="s">
        <v>832</v>
      </c>
      <c r="C23" s="110" t="s">
        <v>803</v>
      </c>
      <c r="D23" s="7">
        <v>6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x14ac:dyDescent="0.2">
      <c r="A24" s="128">
        <v>9</v>
      </c>
      <c r="B24" s="109" t="s">
        <v>833</v>
      </c>
      <c r="C24" s="110" t="s">
        <v>803</v>
      </c>
      <c r="D24" s="7">
        <v>1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x14ac:dyDescent="0.2">
      <c r="A25" s="128">
        <v>10</v>
      </c>
      <c r="B25" s="109" t="s">
        <v>834</v>
      </c>
      <c r="C25" s="110" t="s">
        <v>803</v>
      </c>
      <c r="D25" s="7">
        <v>26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x14ac:dyDescent="0.2">
      <c r="A26" s="128">
        <v>11</v>
      </c>
      <c r="B26" s="109" t="s">
        <v>835</v>
      </c>
      <c r="C26" s="110" t="s">
        <v>803</v>
      </c>
      <c r="D26" s="7">
        <v>1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ht="25.5" x14ac:dyDescent="0.2">
      <c r="A27" s="128">
        <v>12</v>
      </c>
      <c r="B27" s="109" t="s">
        <v>836</v>
      </c>
      <c r="C27" s="110" t="s">
        <v>119</v>
      </c>
      <c r="D27" s="7">
        <v>1350</v>
      </c>
      <c r="E27" s="243"/>
      <c r="F27" s="244"/>
      <c r="G27" s="244"/>
      <c r="H27" s="244"/>
      <c r="I27" s="244"/>
      <c r="J27" s="244"/>
      <c r="K27" s="244"/>
      <c r="L27" s="244"/>
      <c r="M27" s="244"/>
      <c r="N27" s="244"/>
      <c r="O27" s="244"/>
    </row>
    <row r="28" spans="1:15" ht="25.5" x14ac:dyDescent="0.2">
      <c r="A28" s="128">
        <v>13</v>
      </c>
      <c r="B28" s="109" t="s">
        <v>837</v>
      </c>
      <c r="C28" s="110" t="s">
        <v>119</v>
      </c>
      <c r="D28" s="7">
        <v>50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x14ac:dyDescent="0.2">
      <c r="A29" s="128">
        <v>14</v>
      </c>
      <c r="B29" s="109" t="s">
        <v>838</v>
      </c>
      <c r="C29" s="110" t="s">
        <v>119</v>
      </c>
      <c r="D29" s="7">
        <v>250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x14ac:dyDescent="0.2">
      <c r="A30" s="128">
        <v>15</v>
      </c>
      <c r="B30" s="109" t="s">
        <v>839</v>
      </c>
      <c r="C30" s="110" t="s">
        <v>119</v>
      </c>
      <c r="D30" s="7">
        <v>450</v>
      </c>
      <c r="E30" s="243"/>
      <c r="F30" s="244"/>
      <c r="G30" s="244"/>
      <c r="H30" s="244"/>
      <c r="I30" s="244"/>
      <c r="J30" s="244"/>
      <c r="K30" s="244"/>
      <c r="L30" s="244"/>
      <c r="M30" s="244"/>
      <c r="N30" s="244"/>
      <c r="O30" s="244"/>
    </row>
    <row r="31" spans="1:15" x14ac:dyDescent="0.2">
      <c r="A31" s="128">
        <v>16</v>
      </c>
      <c r="B31" s="109" t="s">
        <v>840</v>
      </c>
      <c r="C31" s="110" t="s">
        <v>825</v>
      </c>
      <c r="D31" s="7">
        <v>1</v>
      </c>
      <c r="E31" s="243"/>
      <c r="F31" s="244"/>
      <c r="G31" s="244"/>
      <c r="H31" s="244"/>
      <c r="I31" s="244"/>
      <c r="J31" s="244"/>
      <c r="K31" s="244"/>
      <c r="L31" s="244"/>
      <c r="M31" s="244"/>
      <c r="N31" s="244"/>
      <c r="O31" s="244"/>
    </row>
    <row r="32" spans="1:15" x14ac:dyDescent="0.2">
      <c r="A32" s="128">
        <v>17</v>
      </c>
      <c r="B32" s="109" t="s">
        <v>841</v>
      </c>
      <c r="C32" s="110" t="s">
        <v>825</v>
      </c>
      <c r="D32" s="7">
        <v>1</v>
      </c>
      <c r="E32" s="243"/>
      <c r="F32" s="244"/>
      <c r="G32" s="244"/>
      <c r="H32" s="244"/>
      <c r="I32" s="244"/>
      <c r="J32" s="244"/>
      <c r="K32" s="244"/>
      <c r="L32" s="244"/>
      <c r="M32" s="244"/>
      <c r="N32" s="244"/>
      <c r="O32" s="244"/>
    </row>
    <row r="33" spans="1:15" ht="25.5" x14ac:dyDescent="0.2">
      <c r="A33" s="128"/>
      <c r="B33" s="241" t="s">
        <v>842</v>
      </c>
      <c r="C33" s="240"/>
      <c r="D33" s="245"/>
      <c r="E33" s="245"/>
      <c r="F33" s="244"/>
      <c r="G33" s="245"/>
      <c r="H33" s="245"/>
      <c r="I33" s="245"/>
      <c r="J33" s="245"/>
      <c r="K33" s="245"/>
      <c r="L33" s="245"/>
      <c r="M33" s="245"/>
      <c r="N33" s="245"/>
      <c r="O33" s="245"/>
    </row>
    <row r="34" spans="1:15" x14ac:dyDescent="0.2">
      <c r="A34" s="128">
        <v>1</v>
      </c>
      <c r="B34" s="109" t="s">
        <v>843</v>
      </c>
      <c r="C34" s="110" t="s">
        <v>803</v>
      </c>
      <c r="D34" s="7">
        <v>1</v>
      </c>
      <c r="E34" s="243"/>
      <c r="F34" s="244"/>
      <c r="G34" s="244"/>
      <c r="H34" s="244"/>
      <c r="I34" s="244"/>
      <c r="J34" s="244"/>
      <c r="K34" s="244"/>
      <c r="L34" s="244"/>
      <c r="M34" s="244"/>
      <c r="N34" s="244"/>
      <c r="O34" s="244"/>
    </row>
    <row r="35" spans="1:15" ht="25.5" x14ac:dyDescent="0.2">
      <c r="A35" s="128">
        <f>A34+1</f>
        <v>2</v>
      </c>
      <c r="B35" s="109" t="s">
        <v>844</v>
      </c>
      <c r="C35" s="110" t="s">
        <v>803</v>
      </c>
      <c r="D35" s="7">
        <v>1</v>
      </c>
      <c r="E35" s="243"/>
      <c r="F35" s="244"/>
      <c r="G35" s="244"/>
      <c r="H35" s="244"/>
      <c r="I35" s="244"/>
      <c r="J35" s="244"/>
      <c r="K35" s="244"/>
      <c r="L35" s="244"/>
      <c r="M35" s="244"/>
      <c r="N35" s="244"/>
      <c r="O35" s="244"/>
    </row>
    <row r="36" spans="1:15" ht="25.5" x14ac:dyDescent="0.2">
      <c r="A36" s="128">
        <f t="shared" ref="A36:A47" si="0">A35+1</f>
        <v>3</v>
      </c>
      <c r="B36" s="109" t="s">
        <v>845</v>
      </c>
      <c r="C36" s="110" t="s">
        <v>803</v>
      </c>
      <c r="D36" s="7">
        <v>1</v>
      </c>
      <c r="E36" s="243"/>
      <c r="F36" s="244"/>
      <c r="G36" s="244"/>
      <c r="H36" s="244"/>
      <c r="I36" s="244"/>
      <c r="J36" s="244"/>
      <c r="K36" s="244"/>
      <c r="L36" s="244"/>
      <c r="M36" s="244"/>
      <c r="N36" s="244"/>
      <c r="O36" s="244"/>
    </row>
    <row r="37" spans="1:15" x14ac:dyDescent="0.2">
      <c r="A37" s="128">
        <f t="shared" si="0"/>
        <v>4</v>
      </c>
      <c r="B37" s="109" t="s">
        <v>847</v>
      </c>
      <c r="C37" s="110" t="s">
        <v>803</v>
      </c>
      <c r="D37" s="7">
        <v>1</v>
      </c>
      <c r="E37" s="243"/>
      <c r="F37" s="244"/>
      <c r="G37" s="244"/>
      <c r="H37" s="244"/>
      <c r="I37" s="244"/>
      <c r="J37" s="244"/>
      <c r="K37" s="244"/>
      <c r="L37" s="244"/>
      <c r="M37" s="244"/>
      <c r="N37" s="244"/>
      <c r="O37" s="244"/>
    </row>
    <row r="38" spans="1:15" x14ac:dyDescent="0.2">
      <c r="A38" s="128">
        <f t="shared" si="0"/>
        <v>5</v>
      </c>
      <c r="B38" s="109" t="s">
        <v>848</v>
      </c>
      <c r="C38" s="110" t="s">
        <v>803</v>
      </c>
      <c r="D38" s="7">
        <v>1</v>
      </c>
      <c r="E38" s="243"/>
      <c r="F38" s="244"/>
      <c r="G38" s="244"/>
      <c r="H38" s="244"/>
      <c r="I38" s="244"/>
      <c r="J38" s="244"/>
      <c r="K38" s="244"/>
      <c r="L38" s="244"/>
      <c r="M38" s="244"/>
      <c r="N38" s="244"/>
      <c r="O38" s="244"/>
    </row>
    <row r="39" spans="1:15" x14ac:dyDescent="0.2">
      <c r="A39" s="128">
        <f t="shared" si="0"/>
        <v>6</v>
      </c>
      <c r="B39" s="109" t="s">
        <v>849</v>
      </c>
      <c r="C39" s="110" t="s">
        <v>803</v>
      </c>
      <c r="D39" s="7">
        <v>70</v>
      </c>
      <c r="E39" s="243"/>
      <c r="F39" s="244"/>
      <c r="G39" s="244"/>
      <c r="H39" s="244"/>
      <c r="I39" s="244"/>
      <c r="J39" s="244"/>
      <c r="K39" s="244"/>
      <c r="L39" s="244"/>
      <c r="M39" s="244"/>
      <c r="N39" s="244"/>
      <c r="O39" s="244"/>
    </row>
    <row r="40" spans="1:15" ht="38.25" x14ac:dyDescent="0.2">
      <c r="A40" s="128">
        <f t="shared" si="0"/>
        <v>7</v>
      </c>
      <c r="B40" s="109" t="s">
        <v>850</v>
      </c>
      <c r="C40" s="110" t="s">
        <v>825</v>
      </c>
      <c r="D40" s="7">
        <v>1</v>
      </c>
      <c r="E40" s="243"/>
      <c r="F40" s="244"/>
      <c r="G40" s="244"/>
      <c r="H40" s="244"/>
      <c r="I40" s="244"/>
      <c r="J40" s="244"/>
      <c r="K40" s="244"/>
      <c r="L40" s="244"/>
      <c r="M40" s="244"/>
      <c r="N40" s="244"/>
      <c r="O40" s="244"/>
    </row>
    <row r="41" spans="1:15" ht="25.5" x14ac:dyDescent="0.2">
      <c r="A41" s="128">
        <f t="shared" si="0"/>
        <v>8</v>
      </c>
      <c r="B41" s="109" t="s">
        <v>851</v>
      </c>
      <c r="C41" s="110" t="s">
        <v>803</v>
      </c>
      <c r="D41" s="7">
        <v>70</v>
      </c>
      <c r="E41" s="243"/>
      <c r="F41" s="244"/>
      <c r="G41" s="244"/>
      <c r="H41" s="244"/>
      <c r="I41" s="244"/>
      <c r="J41" s="244"/>
      <c r="K41" s="244"/>
      <c r="L41" s="244"/>
      <c r="M41" s="244"/>
      <c r="N41" s="244"/>
      <c r="O41" s="244"/>
    </row>
    <row r="42" spans="1:15" x14ac:dyDescent="0.2">
      <c r="A42" s="128">
        <f t="shared" si="0"/>
        <v>9</v>
      </c>
      <c r="B42" s="109" t="s">
        <v>852</v>
      </c>
      <c r="C42" s="110" t="s">
        <v>803</v>
      </c>
      <c r="D42" s="7">
        <v>2</v>
      </c>
      <c r="E42" s="243"/>
      <c r="F42" s="244"/>
      <c r="G42" s="244"/>
      <c r="H42" s="244"/>
      <c r="I42" s="244"/>
      <c r="J42" s="244"/>
      <c r="K42" s="244"/>
      <c r="L42" s="244"/>
      <c r="M42" s="244"/>
      <c r="N42" s="244"/>
      <c r="O42" s="244"/>
    </row>
    <row r="43" spans="1:15" x14ac:dyDescent="0.2">
      <c r="A43" s="128">
        <f t="shared" si="0"/>
        <v>10</v>
      </c>
      <c r="B43" s="109" t="s">
        <v>853</v>
      </c>
      <c r="C43" s="110" t="s">
        <v>803</v>
      </c>
      <c r="D43" s="7">
        <v>2</v>
      </c>
      <c r="E43" s="243"/>
      <c r="F43" s="244"/>
      <c r="G43" s="244"/>
      <c r="H43" s="244"/>
      <c r="I43" s="244"/>
      <c r="J43" s="244"/>
      <c r="K43" s="244"/>
      <c r="L43" s="244"/>
      <c r="M43" s="244"/>
      <c r="N43" s="244"/>
      <c r="O43" s="244"/>
    </row>
    <row r="44" spans="1:15" x14ac:dyDescent="0.2">
      <c r="A44" s="128">
        <f t="shared" si="0"/>
        <v>11</v>
      </c>
      <c r="B44" s="109" t="s">
        <v>854</v>
      </c>
      <c r="C44" s="110" t="s">
        <v>119</v>
      </c>
      <c r="D44" s="7">
        <v>200</v>
      </c>
      <c r="E44" s="243"/>
      <c r="F44" s="244"/>
      <c r="G44" s="244"/>
      <c r="H44" s="244"/>
      <c r="I44" s="244"/>
      <c r="J44" s="244"/>
      <c r="K44" s="244"/>
      <c r="L44" s="244"/>
      <c r="M44" s="244"/>
      <c r="N44" s="244"/>
      <c r="O44" s="244"/>
    </row>
    <row r="45" spans="1:15" ht="25.5" x14ac:dyDescent="0.2">
      <c r="A45" s="128">
        <f t="shared" si="0"/>
        <v>12</v>
      </c>
      <c r="B45" s="109" t="s">
        <v>855</v>
      </c>
      <c r="C45" s="110" t="s">
        <v>119</v>
      </c>
      <c r="D45" s="7">
        <v>2700</v>
      </c>
      <c r="E45" s="243"/>
      <c r="F45" s="244"/>
      <c r="G45" s="244"/>
      <c r="H45" s="244"/>
      <c r="I45" s="244"/>
      <c r="J45" s="244"/>
      <c r="K45" s="244"/>
      <c r="L45" s="244"/>
      <c r="M45" s="244"/>
      <c r="N45" s="244"/>
      <c r="O45" s="244"/>
    </row>
    <row r="46" spans="1:15" ht="25.5" x14ac:dyDescent="0.2">
      <c r="A46" s="128">
        <f t="shared" si="0"/>
        <v>13</v>
      </c>
      <c r="B46" s="109" t="s">
        <v>856</v>
      </c>
      <c r="C46" s="110" t="s">
        <v>119</v>
      </c>
      <c r="D46" s="7">
        <v>50</v>
      </c>
      <c r="E46" s="243"/>
      <c r="F46" s="244"/>
      <c r="G46" s="244"/>
      <c r="H46" s="244"/>
      <c r="I46" s="244"/>
      <c r="J46" s="244"/>
      <c r="K46" s="244"/>
      <c r="L46" s="244"/>
      <c r="M46" s="244"/>
      <c r="N46" s="244"/>
      <c r="O46" s="244"/>
    </row>
    <row r="47" spans="1:15" x14ac:dyDescent="0.2">
      <c r="A47" s="128">
        <f t="shared" si="0"/>
        <v>14</v>
      </c>
      <c r="B47" s="109" t="s">
        <v>192</v>
      </c>
      <c r="C47" s="110" t="s">
        <v>825</v>
      </c>
      <c r="D47" s="7">
        <v>1</v>
      </c>
      <c r="E47" s="243"/>
      <c r="F47" s="244"/>
      <c r="G47" s="244"/>
      <c r="H47" s="244"/>
      <c r="I47" s="244"/>
      <c r="J47" s="244"/>
      <c r="K47" s="244"/>
      <c r="L47" s="244"/>
      <c r="M47" s="244"/>
      <c r="N47" s="244"/>
      <c r="O47" s="244"/>
    </row>
    <row r="48" spans="1:15" x14ac:dyDescent="0.2">
      <c r="A48" s="5"/>
      <c r="B48" s="77" t="s">
        <v>154</v>
      </c>
      <c r="C48" s="5"/>
      <c r="D48" s="246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x14ac:dyDescent="0.2">
      <c r="A49" s="5"/>
      <c r="B49" s="183" t="s">
        <v>152</v>
      </c>
      <c r="C49" s="184"/>
      <c r="D49" s="170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x14ac:dyDescent="0.2">
      <c r="A50" s="5"/>
      <c r="B50" s="242" t="s">
        <v>153</v>
      </c>
      <c r="C50" s="1"/>
      <c r="D50" s="246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">
      <c r="D51" s="52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D52" s="52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D53" s="5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s="19" customFormat="1" x14ac:dyDescent="0.2">
      <c r="B54" s="59" t="s">
        <v>974</v>
      </c>
      <c r="D54" s="149"/>
      <c r="F54" s="59" t="s">
        <v>975</v>
      </c>
      <c r="G54" s="59"/>
      <c r="H54" s="149"/>
      <c r="I54" s="149"/>
      <c r="J54" s="150"/>
      <c r="K54" s="150"/>
      <c r="L54" s="150"/>
      <c r="M54" s="150"/>
      <c r="N54" s="150"/>
      <c r="O54" s="150"/>
    </row>
    <row r="55" spans="1:15" s="19" customFormat="1" x14ac:dyDescent="0.2">
      <c r="B55" s="151" t="s">
        <v>756</v>
      </c>
      <c r="D55" s="152"/>
      <c r="E55" s="150"/>
      <c r="F55" s="59"/>
      <c r="G55" s="59"/>
      <c r="J55" s="153" t="s">
        <v>756</v>
      </c>
      <c r="K55" s="150"/>
      <c r="L55" s="154"/>
      <c r="M55" s="154"/>
      <c r="N55" s="154"/>
      <c r="O55" s="150"/>
    </row>
    <row r="56" spans="1:15" s="19" customFormat="1" x14ac:dyDescent="0.2">
      <c r="B56" s="151"/>
      <c r="D56" s="152"/>
      <c r="E56" s="150"/>
      <c r="H56" s="149"/>
      <c r="I56" s="149"/>
      <c r="J56" s="150"/>
      <c r="K56" s="150"/>
      <c r="L56" s="154"/>
      <c r="M56" s="154"/>
      <c r="N56" s="154"/>
      <c r="O56" s="150"/>
    </row>
    <row r="57" spans="1:15" s="19" customFormat="1" x14ac:dyDescent="0.2">
      <c r="B57" s="148" t="s">
        <v>976</v>
      </c>
      <c r="D57" s="149"/>
      <c r="E57" s="150"/>
      <c r="F57" s="59" t="s">
        <v>969</v>
      </c>
      <c r="G57" s="59"/>
      <c r="H57" s="150"/>
      <c r="I57" s="150"/>
      <c r="J57" s="150"/>
      <c r="K57" s="150"/>
      <c r="L57" s="154"/>
      <c r="M57" s="154"/>
      <c r="N57" s="154"/>
      <c r="O57" s="150"/>
    </row>
  </sheetData>
  <mergeCells count="20">
    <mergeCell ref="F12:F14"/>
    <mergeCell ref="K12:K14"/>
    <mergeCell ref="L12:L14"/>
    <mergeCell ref="J12:J14"/>
    <mergeCell ref="A1:J1"/>
    <mergeCell ref="A2:J2"/>
    <mergeCell ref="I8:J8"/>
    <mergeCell ref="A11:A14"/>
    <mergeCell ref="B11:B14"/>
    <mergeCell ref="C11:C14"/>
    <mergeCell ref="D11:D14"/>
    <mergeCell ref="E11:J11"/>
    <mergeCell ref="E12:E14"/>
    <mergeCell ref="O12:O14"/>
    <mergeCell ref="K11:O11"/>
    <mergeCell ref="G12:G14"/>
    <mergeCell ref="H12:H14"/>
    <mergeCell ref="I12:I14"/>
    <mergeCell ref="M12:M14"/>
    <mergeCell ref="N12:N14"/>
  </mergeCells>
  <phoneticPr fontId="2" type="noConversion"/>
  <conditionalFormatting sqref="C16:C32 C34:D43">
    <cfRule type="cellIs" dxfId="43" priority="9" stopIfTrue="1" operator="equal">
      <formula>0</formula>
    </cfRule>
    <cfRule type="expression" dxfId="42" priority="10" stopIfTrue="1">
      <formula>#DIV/0!</formula>
    </cfRule>
  </conditionalFormatting>
  <conditionalFormatting sqref="C45:C47">
    <cfRule type="cellIs" dxfId="41" priority="7" stopIfTrue="1" operator="equal">
      <formula>0</formula>
    </cfRule>
    <cfRule type="expression" dxfId="40" priority="8" stopIfTrue="1">
      <formula>#DIV/0!</formula>
    </cfRule>
  </conditionalFormatting>
  <conditionalFormatting sqref="C44">
    <cfRule type="cellIs" dxfId="39" priority="5" stopIfTrue="1" operator="equal">
      <formula>0</formula>
    </cfRule>
    <cfRule type="expression" dxfId="38" priority="6" stopIfTrue="1">
      <formula>#DIV/0!</formula>
    </cfRule>
  </conditionalFormatting>
  <conditionalFormatting sqref="D16:D32 D45:D47">
    <cfRule type="cellIs" dxfId="37" priority="3" stopIfTrue="1" operator="equal">
      <formula>0</formula>
    </cfRule>
    <cfRule type="expression" dxfId="36" priority="4" stopIfTrue="1">
      <formula>#DIV/0!</formula>
    </cfRule>
  </conditionalFormatting>
  <conditionalFormatting sqref="D44">
    <cfRule type="cellIs" dxfId="35" priority="1" stopIfTrue="1" operator="equal">
      <formula>0</formula>
    </cfRule>
    <cfRule type="expression" dxfId="34" priority="2" stopIfTrue="1">
      <formula>#DIV/0!</formula>
    </cfRule>
  </conditionalFormatting>
  <pageMargins left="0.44" right="0.49" top="0.21" bottom="0.23" header="0.15" footer="0.17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9"/>
  <sheetViews>
    <sheetView showZeros="0" workbookViewId="0">
      <selection activeCell="I23" sqref="I23"/>
    </sheetView>
  </sheetViews>
  <sheetFormatPr defaultRowHeight="12.75" x14ac:dyDescent="0.2"/>
  <cols>
    <col min="1" max="1" width="6.4257812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4" customWidth="1"/>
    <col min="6" max="6" width="7.5703125" style="4" customWidth="1"/>
    <col min="7" max="7" width="6.85546875" style="4" customWidth="1"/>
    <col min="8" max="8" width="8.42578125" style="4" customWidth="1"/>
    <col min="9" max="9" width="7" style="4" customWidth="1"/>
    <col min="10" max="10" width="8.7109375" style="4" customWidth="1"/>
    <col min="11" max="11" width="7.85546875" style="4" customWidth="1"/>
    <col min="12" max="12" width="8.85546875" style="4" customWidth="1"/>
    <col min="13" max="13" width="9" style="4" customWidth="1"/>
    <col min="14" max="14" width="6.5703125" style="4" customWidth="1"/>
    <col min="15" max="16384" width="9.140625" style="4"/>
  </cols>
  <sheetData>
    <row r="1" spans="1:15" x14ac:dyDescent="0.2">
      <c r="A1" s="292" t="s">
        <v>286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5" x14ac:dyDescent="0.2">
      <c r="A2" s="292" t="s">
        <v>858</v>
      </c>
      <c r="B2" s="292"/>
      <c r="C2" s="292"/>
      <c r="D2" s="292"/>
      <c r="E2" s="292"/>
      <c r="F2" s="292"/>
      <c r="G2" s="292"/>
      <c r="H2" s="292"/>
      <c r="I2" s="292"/>
      <c r="J2" s="292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964</v>
      </c>
      <c r="G8" s="4" t="s">
        <v>127</v>
      </c>
      <c r="I8" s="293"/>
      <c r="J8" s="292"/>
      <c r="K8" s="16" t="s">
        <v>149</v>
      </c>
    </row>
    <row r="9" spans="1:15" x14ac:dyDescent="0.2">
      <c r="A9" s="4" t="s">
        <v>857</v>
      </c>
      <c r="H9" s="62" t="s">
        <v>755</v>
      </c>
      <c r="I9" s="145"/>
      <c r="J9" s="52"/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ht="12.75" customHeight="1" x14ac:dyDescent="0.2">
      <c r="A15" s="128"/>
      <c r="B15" s="241" t="s">
        <v>859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12.75" customHeight="1" x14ac:dyDescent="0.2">
      <c r="A16" s="128">
        <v>1</v>
      </c>
      <c r="B16" s="109" t="s">
        <v>860</v>
      </c>
      <c r="C16" s="110" t="s">
        <v>803</v>
      </c>
      <c r="D16" s="7">
        <v>1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ht="12.75" customHeight="1" x14ac:dyDescent="0.2">
      <c r="A17" s="128">
        <v>2</v>
      </c>
      <c r="B17" s="111" t="s">
        <v>861</v>
      </c>
      <c r="C17" s="110" t="s">
        <v>803</v>
      </c>
      <c r="D17" s="7">
        <v>2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ht="12.75" customHeight="1" x14ac:dyDescent="0.2">
      <c r="A18" s="128">
        <v>3</v>
      </c>
      <c r="B18" s="111" t="s">
        <v>862</v>
      </c>
      <c r="C18" s="110" t="s">
        <v>825</v>
      </c>
      <c r="D18" s="7">
        <v>1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ht="12.75" customHeight="1" x14ac:dyDescent="0.2">
      <c r="A19" s="128">
        <v>4</v>
      </c>
      <c r="B19" s="111" t="s">
        <v>863</v>
      </c>
      <c r="C19" s="110" t="s">
        <v>803</v>
      </c>
      <c r="D19" s="7">
        <v>6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ht="12.75" customHeight="1" x14ac:dyDescent="0.2">
      <c r="A20" s="128">
        <v>5</v>
      </c>
      <c r="B20" s="111" t="s">
        <v>864</v>
      </c>
      <c r="C20" s="110" t="s">
        <v>803</v>
      </c>
      <c r="D20" s="7">
        <v>1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ht="12.75" customHeight="1" x14ac:dyDescent="0.2">
      <c r="A21" s="128">
        <v>6</v>
      </c>
      <c r="B21" s="111" t="s">
        <v>865</v>
      </c>
      <c r="C21" s="110" t="s">
        <v>803</v>
      </c>
      <c r="D21" s="7">
        <v>2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ht="12.75" customHeight="1" x14ac:dyDescent="0.2">
      <c r="A22" s="128">
        <v>7</v>
      </c>
      <c r="B22" s="111" t="s">
        <v>866</v>
      </c>
      <c r="C22" s="110" t="s">
        <v>803</v>
      </c>
      <c r="D22" s="7">
        <v>16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ht="12.75" customHeight="1" x14ac:dyDescent="0.2">
      <c r="A23" s="128">
        <v>8</v>
      </c>
      <c r="B23" s="111" t="s">
        <v>867</v>
      </c>
      <c r="C23" s="110" t="s">
        <v>803</v>
      </c>
      <c r="D23" s="7">
        <v>28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ht="12.75" customHeight="1" x14ac:dyDescent="0.2">
      <c r="A24" s="128">
        <v>9</v>
      </c>
      <c r="B24" s="111" t="s">
        <v>868</v>
      </c>
      <c r="C24" s="110" t="s">
        <v>803</v>
      </c>
      <c r="D24" s="7">
        <v>16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ht="12.75" customHeight="1" x14ac:dyDescent="0.2">
      <c r="A25" s="128">
        <v>10</v>
      </c>
      <c r="B25" s="111" t="s">
        <v>869</v>
      </c>
      <c r="C25" s="110" t="s">
        <v>803</v>
      </c>
      <c r="D25" s="7">
        <v>16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ht="12.75" customHeight="1" x14ac:dyDescent="0.2">
      <c r="A26" s="128">
        <v>11</v>
      </c>
      <c r="B26" s="111" t="s">
        <v>870</v>
      </c>
      <c r="C26" s="110" t="s">
        <v>119</v>
      </c>
      <c r="D26" s="7">
        <v>150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ht="12.75" customHeight="1" x14ac:dyDescent="0.2">
      <c r="A27" s="128">
        <v>12</v>
      </c>
      <c r="B27" s="111" t="s">
        <v>854</v>
      </c>
      <c r="C27" s="110" t="s">
        <v>119</v>
      </c>
      <c r="D27" s="7">
        <v>570</v>
      </c>
      <c r="E27" s="243"/>
      <c r="F27" s="244"/>
      <c r="G27" s="244"/>
      <c r="H27" s="244"/>
      <c r="I27" s="244"/>
      <c r="J27" s="244"/>
      <c r="K27" s="244"/>
      <c r="L27" s="244"/>
      <c r="M27" s="244"/>
      <c r="N27" s="244"/>
      <c r="O27" s="244"/>
    </row>
    <row r="28" spans="1:15" ht="12.75" customHeight="1" x14ac:dyDescent="0.2">
      <c r="A28" s="128">
        <v>13</v>
      </c>
      <c r="B28" s="111" t="s">
        <v>871</v>
      </c>
      <c r="C28" s="110" t="s">
        <v>803</v>
      </c>
      <c r="D28" s="7">
        <v>16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ht="12.75" customHeight="1" x14ac:dyDescent="0.2">
      <c r="A29" s="128">
        <v>14</v>
      </c>
      <c r="B29" s="111" t="s">
        <v>872</v>
      </c>
      <c r="C29" s="110" t="s">
        <v>803</v>
      </c>
      <c r="D29" s="7">
        <v>16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ht="12.75" customHeight="1" x14ac:dyDescent="0.2">
      <c r="A30" s="128">
        <v>15</v>
      </c>
      <c r="B30" s="111" t="s">
        <v>873</v>
      </c>
      <c r="C30" s="110" t="s">
        <v>803</v>
      </c>
      <c r="D30" s="7">
        <v>2</v>
      </c>
      <c r="E30" s="243"/>
      <c r="F30" s="244"/>
      <c r="G30" s="244"/>
      <c r="H30" s="244"/>
      <c r="I30" s="244"/>
      <c r="J30" s="244"/>
      <c r="K30" s="244"/>
      <c r="L30" s="244"/>
      <c r="M30" s="244"/>
      <c r="N30" s="244"/>
      <c r="O30" s="244"/>
    </row>
    <row r="31" spans="1:15" ht="12.75" customHeight="1" x14ac:dyDescent="0.2">
      <c r="A31" s="128">
        <v>16</v>
      </c>
      <c r="B31" s="109" t="s">
        <v>874</v>
      </c>
      <c r="C31" s="110" t="s">
        <v>825</v>
      </c>
      <c r="D31" s="7">
        <v>1</v>
      </c>
      <c r="E31" s="243"/>
      <c r="F31" s="244"/>
      <c r="G31" s="244"/>
      <c r="H31" s="244"/>
      <c r="I31" s="244"/>
      <c r="J31" s="244"/>
      <c r="K31" s="244"/>
      <c r="L31" s="244"/>
      <c r="M31" s="244"/>
      <c r="N31" s="244"/>
      <c r="O31" s="244"/>
    </row>
    <row r="32" spans="1:15" ht="12.75" customHeight="1" x14ac:dyDescent="0.2">
      <c r="A32" s="128">
        <v>17</v>
      </c>
      <c r="B32" s="109" t="s">
        <v>875</v>
      </c>
      <c r="C32" s="110" t="s">
        <v>803</v>
      </c>
      <c r="D32" s="7">
        <v>1</v>
      </c>
      <c r="E32" s="243"/>
      <c r="F32" s="244"/>
      <c r="G32" s="244"/>
      <c r="H32" s="244"/>
      <c r="I32" s="244"/>
      <c r="J32" s="244"/>
      <c r="K32" s="244"/>
      <c r="L32" s="244"/>
      <c r="M32" s="244"/>
      <c r="N32" s="244"/>
      <c r="O32" s="244"/>
    </row>
    <row r="33" spans="1:15" ht="12.75" customHeight="1" x14ac:dyDescent="0.2">
      <c r="A33" s="128">
        <v>18</v>
      </c>
      <c r="B33" s="109" t="s">
        <v>876</v>
      </c>
      <c r="C33" s="110" t="s">
        <v>825</v>
      </c>
      <c r="D33" s="7">
        <v>5</v>
      </c>
      <c r="E33" s="243"/>
      <c r="F33" s="244"/>
      <c r="G33" s="244"/>
      <c r="H33" s="244"/>
      <c r="I33" s="244"/>
      <c r="J33" s="244"/>
      <c r="K33" s="244"/>
      <c r="L33" s="244"/>
      <c r="M33" s="244"/>
      <c r="N33" s="244"/>
      <c r="O33" s="244"/>
    </row>
    <row r="34" spans="1:15" ht="12.75" customHeight="1" x14ac:dyDescent="0.2">
      <c r="A34" s="128">
        <v>19</v>
      </c>
      <c r="B34" s="109" t="s">
        <v>877</v>
      </c>
      <c r="C34" s="110" t="s">
        <v>803</v>
      </c>
      <c r="D34" s="7">
        <v>1</v>
      </c>
      <c r="E34" s="243"/>
      <c r="F34" s="244"/>
      <c r="G34" s="244"/>
      <c r="H34" s="244"/>
      <c r="I34" s="244"/>
      <c r="J34" s="244"/>
      <c r="K34" s="244"/>
      <c r="L34" s="244"/>
      <c r="M34" s="244"/>
      <c r="N34" s="244"/>
      <c r="O34" s="244"/>
    </row>
    <row r="35" spans="1:15" ht="12.75" customHeight="1" x14ac:dyDescent="0.2">
      <c r="A35" s="128">
        <v>20</v>
      </c>
      <c r="B35" s="111" t="s">
        <v>838</v>
      </c>
      <c r="C35" s="110" t="s">
        <v>119</v>
      </c>
      <c r="D35" s="7">
        <v>350</v>
      </c>
      <c r="E35" s="243"/>
      <c r="F35" s="244"/>
      <c r="G35" s="244"/>
      <c r="H35" s="244"/>
      <c r="I35" s="244"/>
      <c r="J35" s="244"/>
      <c r="K35" s="244"/>
      <c r="L35" s="244"/>
      <c r="M35" s="244"/>
      <c r="N35" s="244"/>
      <c r="O35" s="244"/>
    </row>
    <row r="36" spans="1:15" ht="12.75" customHeight="1" x14ac:dyDescent="0.2">
      <c r="A36" s="128">
        <v>21</v>
      </c>
      <c r="B36" s="111" t="s">
        <v>878</v>
      </c>
      <c r="C36" s="110" t="s">
        <v>825</v>
      </c>
      <c r="D36" s="7">
        <v>1</v>
      </c>
      <c r="E36" s="243"/>
      <c r="F36" s="244"/>
      <c r="G36" s="244"/>
      <c r="H36" s="244"/>
      <c r="I36" s="244"/>
      <c r="J36" s="244"/>
      <c r="K36" s="244"/>
      <c r="L36" s="244"/>
      <c r="M36" s="244"/>
      <c r="N36" s="244"/>
      <c r="O36" s="244"/>
    </row>
    <row r="37" spans="1:15" ht="12.75" customHeight="1" x14ac:dyDescent="0.2">
      <c r="A37" s="128">
        <v>22</v>
      </c>
      <c r="B37" s="111" t="s">
        <v>192</v>
      </c>
      <c r="C37" s="110" t="s">
        <v>825</v>
      </c>
      <c r="D37" s="7">
        <v>1</v>
      </c>
      <c r="E37" s="243"/>
      <c r="F37" s="244"/>
      <c r="G37" s="244"/>
      <c r="H37" s="244"/>
      <c r="I37" s="244"/>
      <c r="J37" s="244"/>
      <c r="K37" s="244"/>
      <c r="L37" s="244"/>
      <c r="M37" s="244"/>
      <c r="N37" s="244"/>
      <c r="O37" s="244"/>
    </row>
    <row r="38" spans="1:15" ht="12.75" customHeight="1" x14ac:dyDescent="0.2">
      <c r="A38" s="128"/>
      <c r="B38" s="241" t="s">
        <v>879</v>
      </c>
      <c r="C38" s="240"/>
      <c r="D38" s="245"/>
      <c r="E38" s="245"/>
      <c r="F38" s="244"/>
      <c r="G38" s="245"/>
      <c r="H38" s="245"/>
      <c r="I38" s="245"/>
      <c r="J38" s="245"/>
      <c r="K38" s="245"/>
      <c r="L38" s="245"/>
      <c r="M38" s="245"/>
      <c r="N38" s="245"/>
      <c r="O38" s="245"/>
    </row>
    <row r="39" spans="1:15" ht="12.75" customHeight="1" x14ac:dyDescent="0.2">
      <c r="A39" s="128">
        <v>1</v>
      </c>
      <c r="B39" s="112" t="s">
        <v>44</v>
      </c>
      <c r="C39" s="113" t="s">
        <v>803</v>
      </c>
      <c r="D39" s="247">
        <v>1</v>
      </c>
      <c r="E39" s="243"/>
      <c r="F39" s="244"/>
      <c r="G39" s="244"/>
      <c r="H39" s="244"/>
      <c r="I39" s="244"/>
      <c r="J39" s="244"/>
      <c r="K39" s="244"/>
      <c r="L39" s="244"/>
      <c r="M39" s="244"/>
      <c r="N39" s="244"/>
      <c r="O39" s="244"/>
    </row>
    <row r="40" spans="1:15" ht="12.75" customHeight="1" x14ac:dyDescent="0.2">
      <c r="A40" s="128">
        <f>A39+1</f>
        <v>2</v>
      </c>
      <c r="B40" s="112" t="s">
        <v>45</v>
      </c>
      <c r="C40" s="113" t="s">
        <v>803</v>
      </c>
      <c r="D40" s="247">
        <v>12</v>
      </c>
      <c r="E40" s="243"/>
      <c r="F40" s="244"/>
      <c r="G40" s="244"/>
      <c r="H40" s="244"/>
      <c r="I40" s="244"/>
      <c r="J40" s="244"/>
      <c r="K40" s="244"/>
      <c r="L40" s="244"/>
      <c r="M40" s="244"/>
      <c r="N40" s="244"/>
      <c r="O40" s="244"/>
    </row>
    <row r="41" spans="1:15" ht="12.75" customHeight="1" x14ac:dyDescent="0.2">
      <c r="A41" s="128">
        <f t="shared" ref="A41:A49" si="0">A40+1</f>
        <v>3</v>
      </c>
      <c r="B41" s="112" t="s">
        <v>880</v>
      </c>
      <c r="C41" s="113" t="s">
        <v>803</v>
      </c>
      <c r="D41" s="247">
        <v>12</v>
      </c>
      <c r="E41" s="243"/>
      <c r="F41" s="244"/>
      <c r="G41" s="244"/>
      <c r="H41" s="244"/>
      <c r="I41" s="244"/>
      <c r="J41" s="244"/>
      <c r="K41" s="244"/>
      <c r="L41" s="244"/>
      <c r="M41" s="244"/>
      <c r="N41" s="244"/>
      <c r="O41" s="244"/>
    </row>
    <row r="42" spans="1:15" ht="12.75" customHeight="1" x14ac:dyDescent="0.2">
      <c r="A42" s="128">
        <f t="shared" si="0"/>
        <v>4</v>
      </c>
      <c r="B42" s="112" t="s">
        <v>46</v>
      </c>
      <c r="C42" s="113" t="s">
        <v>803</v>
      </c>
      <c r="D42" s="247">
        <v>13</v>
      </c>
      <c r="E42" s="243"/>
      <c r="F42" s="244"/>
      <c r="G42" s="244"/>
      <c r="H42" s="244"/>
      <c r="I42" s="244"/>
      <c r="J42" s="244"/>
      <c r="K42" s="244"/>
      <c r="L42" s="244"/>
      <c r="M42" s="244"/>
      <c r="N42" s="244"/>
      <c r="O42" s="244"/>
    </row>
    <row r="43" spans="1:15" ht="12.75" customHeight="1" x14ac:dyDescent="0.2">
      <c r="A43" s="128">
        <f t="shared" si="0"/>
        <v>5</v>
      </c>
      <c r="B43" s="112" t="s">
        <v>47</v>
      </c>
      <c r="C43" s="113" t="s">
        <v>803</v>
      </c>
      <c r="D43" s="247">
        <v>3</v>
      </c>
      <c r="E43" s="243"/>
      <c r="F43" s="244"/>
      <c r="G43" s="244"/>
      <c r="H43" s="244"/>
      <c r="I43" s="244"/>
      <c r="J43" s="244"/>
      <c r="K43" s="244"/>
      <c r="L43" s="244"/>
      <c r="M43" s="244"/>
      <c r="N43" s="244"/>
      <c r="O43" s="244"/>
    </row>
    <row r="44" spans="1:15" ht="12.75" customHeight="1" x14ac:dyDescent="0.2">
      <c r="A44" s="128">
        <f t="shared" si="0"/>
        <v>6</v>
      </c>
      <c r="B44" s="112" t="s">
        <v>881</v>
      </c>
      <c r="C44" s="113" t="s">
        <v>803</v>
      </c>
      <c r="D44" s="247">
        <v>450</v>
      </c>
      <c r="E44" s="243"/>
      <c r="F44" s="244"/>
      <c r="G44" s="244"/>
      <c r="H44" s="244"/>
      <c r="I44" s="244"/>
      <c r="J44" s="244"/>
      <c r="K44" s="244"/>
      <c r="L44" s="244"/>
      <c r="M44" s="244"/>
      <c r="N44" s="244"/>
      <c r="O44" s="244"/>
    </row>
    <row r="45" spans="1:15" ht="12.75" customHeight="1" x14ac:dyDescent="0.2">
      <c r="A45" s="128">
        <f t="shared" si="0"/>
        <v>7</v>
      </c>
      <c r="B45" s="112" t="s">
        <v>48</v>
      </c>
      <c r="C45" s="113" t="s">
        <v>803</v>
      </c>
      <c r="D45" s="247">
        <v>2100</v>
      </c>
      <c r="E45" s="243"/>
      <c r="F45" s="244"/>
      <c r="G45" s="244"/>
      <c r="H45" s="244"/>
      <c r="I45" s="244"/>
      <c r="J45" s="244"/>
      <c r="K45" s="244"/>
      <c r="L45" s="244"/>
      <c r="M45" s="244"/>
      <c r="N45" s="244"/>
      <c r="O45" s="244"/>
    </row>
    <row r="46" spans="1:15" ht="12.75" customHeight="1" x14ac:dyDescent="0.2">
      <c r="A46" s="128">
        <f t="shared" si="0"/>
        <v>8</v>
      </c>
      <c r="B46" s="112" t="s">
        <v>49</v>
      </c>
      <c r="C46" s="113" t="s">
        <v>803</v>
      </c>
      <c r="D46" s="247">
        <v>81</v>
      </c>
      <c r="E46" s="243"/>
      <c r="F46" s="244"/>
      <c r="G46" s="244"/>
      <c r="H46" s="244"/>
      <c r="I46" s="244"/>
      <c r="J46" s="244"/>
      <c r="K46" s="244"/>
      <c r="L46" s="244"/>
      <c r="M46" s="244"/>
      <c r="N46" s="244"/>
      <c r="O46" s="244"/>
    </row>
    <row r="47" spans="1:15" ht="12.75" customHeight="1" x14ac:dyDescent="0.2">
      <c r="A47" s="128">
        <f t="shared" si="0"/>
        <v>9</v>
      </c>
      <c r="B47" s="111" t="s">
        <v>838</v>
      </c>
      <c r="C47" s="113" t="s">
        <v>119</v>
      </c>
      <c r="D47" s="247">
        <v>700</v>
      </c>
      <c r="E47" s="243"/>
      <c r="F47" s="244"/>
      <c r="G47" s="244"/>
      <c r="H47" s="244"/>
      <c r="I47" s="244"/>
      <c r="J47" s="244"/>
      <c r="K47" s="244"/>
      <c r="L47" s="244"/>
      <c r="M47" s="244"/>
      <c r="N47" s="244"/>
      <c r="O47" s="244"/>
    </row>
    <row r="48" spans="1:15" ht="12.75" customHeight="1" x14ac:dyDescent="0.2">
      <c r="A48" s="128">
        <f t="shared" si="0"/>
        <v>10</v>
      </c>
      <c r="B48" s="111" t="s">
        <v>878</v>
      </c>
      <c r="C48" s="113" t="s">
        <v>825</v>
      </c>
      <c r="D48" s="247">
        <v>1</v>
      </c>
      <c r="E48" s="243"/>
      <c r="F48" s="244"/>
      <c r="G48" s="244"/>
      <c r="H48" s="244"/>
      <c r="I48" s="244"/>
      <c r="J48" s="244"/>
      <c r="K48" s="244"/>
      <c r="L48" s="244"/>
      <c r="M48" s="244"/>
      <c r="N48" s="244"/>
      <c r="O48" s="244"/>
    </row>
    <row r="49" spans="1:15" ht="12.75" customHeight="1" x14ac:dyDescent="0.2">
      <c r="A49" s="128">
        <f t="shared" si="0"/>
        <v>11</v>
      </c>
      <c r="B49" s="111" t="s">
        <v>192</v>
      </c>
      <c r="C49" s="113" t="s">
        <v>825</v>
      </c>
      <c r="D49" s="247">
        <v>1</v>
      </c>
      <c r="E49" s="243"/>
      <c r="F49" s="244"/>
      <c r="G49" s="244"/>
      <c r="H49" s="244"/>
      <c r="I49" s="244"/>
      <c r="J49" s="244"/>
      <c r="K49" s="244"/>
      <c r="L49" s="244"/>
      <c r="M49" s="244"/>
      <c r="N49" s="244"/>
      <c r="O49" s="244"/>
    </row>
    <row r="50" spans="1:15" x14ac:dyDescent="0.2">
      <c r="A50" s="5"/>
      <c r="B50" s="77" t="s">
        <v>154</v>
      </c>
      <c r="C50" s="5"/>
      <c r="D50" s="246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">
      <c r="A51" s="5"/>
      <c r="B51" s="183" t="s">
        <v>152</v>
      </c>
      <c r="C51" s="193"/>
      <c r="D51" s="6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x14ac:dyDescent="0.2">
      <c r="A52" s="5"/>
      <c r="B52" s="242" t="s">
        <v>153</v>
      </c>
      <c r="C52" s="1"/>
      <c r="D52" s="246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x14ac:dyDescent="0.2">
      <c r="D53" s="5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D54" s="52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D55" s="52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s="19" customFormat="1" x14ac:dyDescent="0.2">
      <c r="B56" s="59" t="s">
        <v>974</v>
      </c>
      <c r="D56" s="149"/>
      <c r="F56" s="59" t="s">
        <v>975</v>
      </c>
      <c r="G56" s="59"/>
      <c r="H56" s="149"/>
      <c r="I56" s="149"/>
      <c r="J56" s="150"/>
      <c r="K56" s="150"/>
      <c r="L56" s="150"/>
      <c r="M56" s="150"/>
      <c r="N56" s="150"/>
      <c r="O56" s="150"/>
    </row>
    <row r="57" spans="1:15" s="19" customFormat="1" x14ac:dyDescent="0.2">
      <c r="B57" s="151" t="s">
        <v>756</v>
      </c>
      <c r="D57" s="152"/>
      <c r="E57" s="150"/>
      <c r="F57" s="59"/>
      <c r="G57" s="59"/>
      <c r="J57" s="153" t="s">
        <v>756</v>
      </c>
      <c r="K57" s="150"/>
      <c r="L57" s="154"/>
      <c r="M57" s="154"/>
      <c r="N57" s="154"/>
      <c r="O57" s="150"/>
    </row>
    <row r="58" spans="1:15" s="19" customFormat="1" x14ac:dyDescent="0.2">
      <c r="B58" s="151"/>
      <c r="D58" s="152"/>
      <c r="E58" s="150"/>
      <c r="H58" s="149"/>
      <c r="I58" s="149"/>
      <c r="J58" s="150"/>
      <c r="K58" s="150"/>
      <c r="L58" s="154"/>
      <c r="M58" s="154"/>
      <c r="N58" s="154"/>
      <c r="O58" s="150"/>
    </row>
    <row r="59" spans="1:15" s="19" customFormat="1" x14ac:dyDescent="0.2">
      <c r="B59" s="148" t="s">
        <v>976</v>
      </c>
      <c r="D59" s="149"/>
      <c r="E59" s="150"/>
      <c r="F59" s="59" t="s">
        <v>969</v>
      </c>
      <c r="G59" s="59"/>
      <c r="H59" s="150"/>
      <c r="I59" s="150"/>
      <c r="J59" s="150"/>
      <c r="K59" s="150"/>
      <c r="L59" s="154"/>
      <c r="M59" s="154"/>
      <c r="N59" s="154"/>
      <c r="O59" s="150"/>
    </row>
  </sheetData>
  <mergeCells count="20">
    <mergeCell ref="A1:J1"/>
    <mergeCell ref="A2:J2"/>
    <mergeCell ref="I8:J8"/>
    <mergeCell ref="L12:L14"/>
    <mergeCell ref="A11:A14"/>
    <mergeCell ref="B11:B14"/>
    <mergeCell ref="C11:C14"/>
    <mergeCell ref="D11:D14"/>
    <mergeCell ref="E11:J11"/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M12:M14"/>
  </mergeCells>
  <phoneticPr fontId="2" type="noConversion"/>
  <conditionalFormatting sqref="C36:C37 C16:C34">
    <cfRule type="cellIs" dxfId="33" priority="7" stopIfTrue="1" operator="equal">
      <formula>0</formula>
    </cfRule>
    <cfRule type="expression" dxfId="32" priority="8" stopIfTrue="1">
      <formula>#DIV/0!</formula>
    </cfRule>
  </conditionalFormatting>
  <conditionalFormatting sqref="C35">
    <cfRule type="cellIs" dxfId="31" priority="5" stopIfTrue="1" operator="equal">
      <formula>0</formula>
    </cfRule>
    <cfRule type="expression" dxfId="30" priority="6" stopIfTrue="1">
      <formula>#DIV/0!</formula>
    </cfRule>
  </conditionalFormatting>
  <conditionalFormatting sqref="D36:D37 D16:D34">
    <cfRule type="cellIs" dxfId="29" priority="3" stopIfTrue="1" operator="equal">
      <formula>0</formula>
    </cfRule>
    <cfRule type="expression" dxfId="28" priority="4" stopIfTrue="1">
      <formula>#DIV/0!</formula>
    </cfRule>
  </conditionalFormatting>
  <conditionalFormatting sqref="D35">
    <cfRule type="cellIs" dxfId="27" priority="1" stopIfTrue="1" operator="equal">
      <formula>0</formula>
    </cfRule>
    <cfRule type="expression" dxfId="26" priority="2" stopIfTrue="1">
      <formula>#DIV/0!</formula>
    </cfRule>
  </conditionalFormatting>
  <pageMargins left="0.38" right="0.57999999999999996" top="1" bottom="1" header="0.5" footer="0.5"/>
  <pageSetup paperSize="9" orientation="landscape" horizontalDpi="4294967293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8"/>
  <sheetViews>
    <sheetView showZeros="0" workbookViewId="0">
      <selection activeCell="H9" sqref="H9"/>
    </sheetView>
  </sheetViews>
  <sheetFormatPr defaultColWidth="8.42578125" defaultRowHeight="12.75" x14ac:dyDescent="0.2"/>
  <cols>
    <col min="1" max="1" width="6.7109375" style="4" customWidth="1"/>
    <col min="2" max="2" width="42.7109375" style="4" customWidth="1"/>
    <col min="3" max="3" width="8.42578125" style="4"/>
    <col min="4" max="4" width="5.5703125" style="4" bestFit="1" customWidth="1"/>
    <col min="5" max="5" width="6.7109375" style="4" customWidth="1"/>
    <col min="6" max="7" width="8.42578125" style="4"/>
    <col min="8" max="8" width="8.7109375" style="4" customWidth="1"/>
    <col min="9" max="9" width="5.85546875" style="4" bestFit="1" customWidth="1"/>
    <col min="10" max="10" width="8" style="4" customWidth="1"/>
    <col min="11" max="12" width="8.42578125" style="4"/>
    <col min="13" max="13" width="9.85546875" style="4" customWidth="1"/>
    <col min="14" max="14" width="6.5703125" style="4" customWidth="1"/>
    <col min="15" max="15" width="9.5703125" style="4" customWidth="1"/>
    <col min="16" max="16384" width="8.42578125" style="4"/>
  </cols>
  <sheetData>
    <row r="1" spans="1:15" x14ac:dyDescent="0.2">
      <c r="A1" s="292" t="s">
        <v>698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5" x14ac:dyDescent="0.2">
      <c r="A2" s="292" t="s">
        <v>882</v>
      </c>
      <c r="B2" s="292"/>
      <c r="C2" s="292"/>
      <c r="D2" s="292"/>
      <c r="E2" s="292"/>
      <c r="F2" s="292"/>
      <c r="G2" s="292"/>
      <c r="H2" s="292"/>
      <c r="I2" s="292"/>
      <c r="J2" s="292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964</v>
      </c>
      <c r="G8" s="4" t="s">
        <v>127</v>
      </c>
      <c r="I8" s="293">
        <f>O61</f>
        <v>0</v>
      </c>
      <c r="J8" s="292"/>
      <c r="K8" s="16" t="s">
        <v>149</v>
      </c>
    </row>
    <row r="9" spans="1:15" x14ac:dyDescent="0.2">
      <c r="A9" s="4" t="s">
        <v>857</v>
      </c>
      <c r="G9" s="62" t="s">
        <v>755</v>
      </c>
      <c r="H9" s="145"/>
      <c r="I9" s="52"/>
      <c r="J9" s="52"/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ht="12.75" customHeight="1" x14ac:dyDescent="0.2">
      <c r="A15" s="128"/>
      <c r="B15" s="241" t="s">
        <v>883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12.75" customHeight="1" x14ac:dyDescent="0.2">
      <c r="A16" s="128">
        <v>1</v>
      </c>
      <c r="B16" s="109" t="s">
        <v>884</v>
      </c>
      <c r="C16" s="110" t="s">
        <v>803</v>
      </c>
      <c r="D16" s="7">
        <v>6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ht="12.75" customHeight="1" x14ac:dyDescent="0.2">
      <c r="A17" s="128">
        <v>2</v>
      </c>
      <c r="B17" s="109" t="s">
        <v>885</v>
      </c>
      <c r="C17" s="110" t="s">
        <v>803</v>
      </c>
      <c r="D17" s="7">
        <v>7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ht="12.75" customHeight="1" x14ac:dyDescent="0.2">
      <c r="A18" s="128">
        <v>3</v>
      </c>
      <c r="B18" s="109" t="s">
        <v>886</v>
      </c>
      <c r="C18" s="110" t="s">
        <v>803</v>
      </c>
      <c r="D18" s="7">
        <v>7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ht="12.75" customHeight="1" x14ac:dyDescent="0.2">
      <c r="A19" s="128">
        <v>4</v>
      </c>
      <c r="B19" s="109" t="s">
        <v>887</v>
      </c>
      <c r="C19" s="110" t="s">
        <v>825</v>
      </c>
      <c r="D19" s="7">
        <v>1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ht="12.75" customHeight="1" x14ac:dyDescent="0.2">
      <c r="A20" s="128">
        <v>5</v>
      </c>
      <c r="B20" s="109" t="s">
        <v>888</v>
      </c>
      <c r="C20" s="110" t="s">
        <v>803</v>
      </c>
      <c r="D20" s="7">
        <v>6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ht="12.75" customHeight="1" x14ac:dyDescent="0.2">
      <c r="A21" s="128">
        <v>6</v>
      </c>
      <c r="B21" s="111" t="s">
        <v>889</v>
      </c>
      <c r="C21" s="110" t="s">
        <v>803</v>
      </c>
      <c r="D21" s="7">
        <v>6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ht="12.75" customHeight="1" x14ac:dyDescent="0.2">
      <c r="A22" s="128">
        <v>7</v>
      </c>
      <c r="B22" s="109" t="s">
        <v>890</v>
      </c>
      <c r="C22" s="110" t="s">
        <v>803</v>
      </c>
      <c r="D22" s="7">
        <v>6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ht="12.75" customHeight="1" x14ac:dyDescent="0.2">
      <c r="A23" s="128">
        <v>8</v>
      </c>
      <c r="B23" s="111" t="s">
        <v>891</v>
      </c>
      <c r="C23" s="110" t="s">
        <v>119</v>
      </c>
      <c r="D23" s="7">
        <v>610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ht="12.75" customHeight="1" x14ac:dyDescent="0.2">
      <c r="A24" s="128">
        <v>9</v>
      </c>
      <c r="B24" s="111" t="s">
        <v>55</v>
      </c>
      <c r="C24" s="110" t="s">
        <v>825</v>
      </c>
      <c r="D24" s="7">
        <v>1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ht="12.75" customHeight="1" x14ac:dyDescent="0.2">
      <c r="A25" s="128">
        <v>10</v>
      </c>
      <c r="B25" s="111" t="s">
        <v>918</v>
      </c>
      <c r="C25" s="110" t="s">
        <v>119</v>
      </c>
      <c r="D25" s="7">
        <v>610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ht="12.75" customHeight="1" x14ac:dyDescent="0.2">
      <c r="A26" s="128">
        <v>11</v>
      </c>
      <c r="B26" s="111" t="s">
        <v>892</v>
      </c>
      <c r="C26" s="110" t="s">
        <v>803</v>
      </c>
      <c r="D26" s="7">
        <v>1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ht="12.75" customHeight="1" x14ac:dyDescent="0.2">
      <c r="A27" s="128">
        <v>12</v>
      </c>
      <c r="B27" s="111" t="s">
        <v>893</v>
      </c>
      <c r="C27" s="110" t="s">
        <v>803</v>
      </c>
      <c r="D27" s="7">
        <v>6</v>
      </c>
      <c r="E27" s="243"/>
      <c r="F27" s="244"/>
      <c r="G27" s="244"/>
      <c r="H27" s="244"/>
      <c r="I27" s="244"/>
      <c r="J27" s="244"/>
      <c r="K27" s="244"/>
      <c r="L27" s="244"/>
      <c r="M27" s="244"/>
      <c r="N27" s="244"/>
      <c r="O27" s="244"/>
    </row>
    <row r="28" spans="1:15" ht="12.75" customHeight="1" x14ac:dyDescent="0.2">
      <c r="A28" s="128">
        <v>13</v>
      </c>
      <c r="B28" s="111" t="s">
        <v>894</v>
      </c>
      <c r="C28" s="110" t="s">
        <v>803</v>
      </c>
      <c r="D28" s="7">
        <v>6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ht="12.75" customHeight="1" x14ac:dyDescent="0.2">
      <c r="A29" s="128">
        <v>14</v>
      </c>
      <c r="B29" s="111" t="s">
        <v>895</v>
      </c>
      <c r="C29" s="110" t="s">
        <v>803</v>
      </c>
      <c r="D29" s="7">
        <v>1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ht="12.75" customHeight="1" x14ac:dyDescent="0.2">
      <c r="A30" s="128">
        <v>15</v>
      </c>
      <c r="B30" s="111" t="s">
        <v>896</v>
      </c>
      <c r="C30" s="110" t="s">
        <v>803</v>
      </c>
      <c r="D30" s="7">
        <v>13</v>
      </c>
      <c r="E30" s="243"/>
      <c r="F30" s="244"/>
      <c r="G30" s="244"/>
      <c r="H30" s="244"/>
      <c r="I30" s="244"/>
      <c r="J30" s="244"/>
      <c r="K30" s="244"/>
      <c r="L30" s="244"/>
      <c r="M30" s="244"/>
      <c r="N30" s="244"/>
      <c r="O30" s="244"/>
    </row>
    <row r="31" spans="1:15" ht="12.75" customHeight="1" x14ac:dyDescent="0.2">
      <c r="A31" s="128">
        <v>16</v>
      </c>
      <c r="B31" s="111" t="s">
        <v>838</v>
      </c>
      <c r="C31" s="113" t="s">
        <v>119</v>
      </c>
      <c r="D31" s="247">
        <v>900</v>
      </c>
      <c r="E31" s="243"/>
      <c r="F31" s="244"/>
      <c r="G31" s="244"/>
      <c r="H31" s="244"/>
      <c r="I31" s="244"/>
      <c r="J31" s="244"/>
      <c r="K31" s="244"/>
      <c r="L31" s="244"/>
      <c r="M31" s="244"/>
      <c r="N31" s="244"/>
      <c r="O31" s="244"/>
    </row>
    <row r="32" spans="1:15" ht="12.75" customHeight="1" x14ac:dyDescent="0.2">
      <c r="A32" s="128">
        <v>17</v>
      </c>
      <c r="B32" s="111" t="s">
        <v>897</v>
      </c>
      <c r="C32" s="113" t="s">
        <v>825</v>
      </c>
      <c r="D32" s="247">
        <v>1</v>
      </c>
      <c r="E32" s="243"/>
      <c r="F32" s="244"/>
      <c r="G32" s="244"/>
      <c r="H32" s="244"/>
      <c r="I32" s="244"/>
      <c r="J32" s="244"/>
      <c r="K32" s="244"/>
      <c r="L32" s="244"/>
      <c r="M32" s="244"/>
      <c r="N32" s="244"/>
      <c r="O32" s="244"/>
    </row>
    <row r="33" spans="1:15" ht="12.75" customHeight="1" x14ac:dyDescent="0.2">
      <c r="A33" s="128">
        <v>18</v>
      </c>
      <c r="B33" s="111" t="s">
        <v>192</v>
      </c>
      <c r="C33" s="110" t="s">
        <v>825</v>
      </c>
      <c r="D33" s="7">
        <v>1</v>
      </c>
      <c r="E33" s="243"/>
      <c r="F33" s="244"/>
      <c r="G33" s="244"/>
      <c r="H33" s="244"/>
      <c r="I33" s="244"/>
      <c r="J33" s="244"/>
      <c r="K33" s="244"/>
      <c r="L33" s="244"/>
      <c r="M33" s="244"/>
      <c r="N33" s="244"/>
      <c r="O33" s="244"/>
    </row>
    <row r="34" spans="1:15" ht="12.75" customHeight="1" x14ac:dyDescent="0.2">
      <c r="A34" s="128"/>
      <c r="B34" s="241" t="s">
        <v>898</v>
      </c>
      <c r="C34" s="240"/>
      <c r="D34" s="245"/>
      <c r="E34" s="245"/>
      <c r="F34" s="244"/>
      <c r="G34" s="245"/>
      <c r="H34" s="245"/>
      <c r="I34" s="245"/>
      <c r="J34" s="245"/>
      <c r="K34" s="245"/>
      <c r="L34" s="245"/>
      <c r="M34" s="245"/>
      <c r="N34" s="245"/>
      <c r="O34" s="245"/>
    </row>
    <row r="35" spans="1:15" ht="12.75" customHeight="1" x14ac:dyDescent="0.2">
      <c r="A35" s="128">
        <v>1</v>
      </c>
      <c r="B35" s="109" t="s">
        <v>899</v>
      </c>
      <c r="C35" s="110" t="s">
        <v>803</v>
      </c>
      <c r="D35" s="7">
        <v>1</v>
      </c>
      <c r="E35" s="243"/>
      <c r="F35" s="244"/>
      <c r="G35" s="244"/>
      <c r="H35" s="244"/>
      <c r="I35" s="244"/>
      <c r="J35" s="244"/>
      <c r="K35" s="244"/>
      <c r="L35" s="244"/>
      <c r="M35" s="244"/>
      <c r="N35" s="244"/>
      <c r="O35" s="244"/>
    </row>
    <row r="36" spans="1:15" ht="12.75" customHeight="1" x14ac:dyDescent="0.2">
      <c r="A36" s="128">
        <f>A35+1</f>
        <v>2</v>
      </c>
      <c r="B36" s="111" t="s">
        <v>900</v>
      </c>
      <c r="C36" s="110" t="s">
        <v>803</v>
      </c>
      <c r="D36" s="7">
        <v>2</v>
      </c>
      <c r="E36" s="243"/>
      <c r="F36" s="244"/>
      <c r="G36" s="244"/>
      <c r="H36" s="244"/>
      <c r="I36" s="244"/>
      <c r="J36" s="244"/>
      <c r="K36" s="244"/>
      <c r="L36" s="244"/>
      <c r="M36" s="244"/>
      <c r="N36" s="244"/>
      <c r="O36" s="244"/>
    </row>
    <row r="37" spans="1:15" ht="12.75" customHeight="1" x14ac:dyDescent="0.2">
      <c r="A37" s="128">
        <f t="shared" ref="A37:A46" si="0">A36+1</f>
        <v>3</v>
      </c>
      <c r="B37" s="111" t="s">
        <v>901</v>
      </c>
      <c r="C37" s="110" t="s">
        <v>803</v>
      </c>
      <c r="D37" s="7">
        <v>1</v>
      </c>
      <c r="E37" s="243"/>
      <c r="F37" s="244"/>
      <c r="G37" s="244"/>
      <c r="H37" s="244"/>
      <c r="I37" s="244"/>
      <c r="J37" s="244"/>
      <c r="K37" s="244"/>
      <c r="L37" s="244"/>
      <c r="M37" s="244"/>
      <c r="N37" s="244"/>
      <c r="O37" s="244"/>
    </row>
    <row r="38" spans="1:15" ht="25.5" x14ac:dyDescent="0.2">
      <c r="A38" s="128">
        <f t="shared" si="0"/>
        <v>4</v>
      </c>
      <c r="B38" s="109" t="s">
        <v>902</v>
      </c>
      <c r="C38" s="110" t="s">
        <v>803</v>
      </c>
      <c r="D38" s="7">
        <v>4</v>
      </c>
      <c r="E38" s="243"/>
      <c r="F38" s="244"/>
      <c r="G38" s="244"/>
      <c r="H38" s="244"/>
      <c r="I38" s="244"/>
      <c r="J38" s="244"/>
      <c r="K38" s="244"/>
      <c r="L38" s="244"/>
      <c r="M38" s="244"/>
      <c r="N38" s="244"/>
      <c r="O38" s="244"/>
    </row>
    <row r="39" spans="1:15" ht="12.75" customHeight="1" x14ac:dyDescent="0.2">
      <c r="A39" s="128">
        <f t="shared" si="0"/>
        <v>5</v>
      </c>
      <c r="B39" s="109" t="s">
        <v>903</v>
      </c>
      <c r="C39" s="110" t="s">
        <v>803</v>
      </c>
      <c r="D39" s="7">
        <v>2</v>
      </c>
      <c r="E39" s="243"/>
      <c r="F39" s="244"/>
      <c r="G39" s="244"/>
      <c r="H39" s="244"/>
      <c r="I39" s="244"/>
      <c r="J39" s="244"/>
      <c r="K39" s="244"/>
      <c r="L39" s="244"/>
      <c r="M39" s="244"/>
      <c r="N39" s="244"/>
      <c r="O39" s="244"/>
    </row>
    <row r="40" spans="1:15" ht="12.75" customHeight="1" x14ac:dyDescent="0.2">
      <c r="A40" s="128">
        <f t="shared" si="0"/>
        <v>6</v>
      </c>
      <c r="B40" s="109" t="s">
        <v>904</v>
      </c>
      <c r="C40" s="110" t="s">
        <v>803</v>
      </c>
      <c r="D40" s="7">
        <v>1</v>
      </c>
      <c r="E40" s="243"/>
      <c r="F40" s="244"/>
      <c r="G40" s="244"/>
      <c r="H40" s="244"/>
      <c r="I40" s="244"/>
      <c r="J40" s="244"/>
      <c r="K40" s="244"/>
      <c r="L40" s="244"/>
      <c r="M40" s="244"/>
      <c r="N40" s="244"/>
      <c r="O40" s="244"/>
    </row>
    <row r="41" spans="1:15" ht="12.75" customHeight="1" x14ac:dyDescent="0.2">
      <c r="A41" s="128">
        <f t="shared" si="0"/>
        <v>7</v>
      </c>
      <c r="B41" s="111" t="s">
        <v>905</v>
      </c>
      <c r="C41" s="110" t="s">
        <v>119</v>
      </c>
      <c r="D41" s="7">
        <v>30</v>
      </c>
      <c r="E41" s="243"/>
      <c r="F41" s="244"/>
      <c r="G41" s="244"/>
      <c r="H41" s="244"/>
      <c r="I41" s="244"/>
      <c r="J41" s="244"/>
      <c r="K41" s="244"/>
      <c r="L41" s="244"/>
      <c r="M41" s="244"/>
      <c r="N41" s="244"/>
      <c r="O41" s="244"/>
    </row>
    <row r="42" spans="1:15" ht="12.75" customHeight="1" x14ac:dyDescent="0.2">
      <c r="A42" s="128">
        <f t="shared" si="0"/>
        <v>8</v>
      </c>
      <c r="B42" s="109" t="s">
        <v>906</v>
      </c>
      <c r="C42" s="110" t="s">
        <v>119</v>
      </c>
      <c r="D42" s="7">
        <v>130</v>
      </c>
      <c r="E42" s="243"/>
      <c r="F42" s="244"/>
      <c r="G42" s="244"/>
      <c r="H42" s="244"/>
      <c r="I42" s="244"/>
      <c r="J42" s="244"/>
      <c r="K42" s="244"/>
      <c r="L42" s="244"/>
      <c r="M42" s="244"/>
      <c r="N42" s="244"/>
      <c r="O42" s="244"/>
    </row>
    <row r="43" spans="1:15" ht="12.75" customHeight="1" x14ac:dyDescent="0.2">
      <c r="A43" s="128">
        <f t="shared" si="0"/>
        <v>9</v>
      </c>
      <c r="B43" s="111" t="s">
        <v>907</v>
      </c>
      <c r="C43" s="110" t="s">
        <v>119</v>
      </c>
      <c r="D43" s="7">
        <v>25</v>
      </c>
      <c r="E43" s="243"/>
      <c r="F43" s="244"/>
      <c r="G43" s="244"/>
      <c r="H43" s="244"/>
      <c r="I43" s="244"/>
      <c r="J43" s="244"/>
      <c r="K43" s="244"/>
      <c r="L43" s="244"/>
      <c r="M43" s="244"/>
      <c r="N43" s="244"/>
      <c r="O43" s="244"/>
    </row>
    <row r="44" spans="1:15" ht="12.75" customHeight="1" x14ac:dyDescent="0.2">
      <c r="A44" s="128">
        <f t="shared" si="0"/>
        <v>10</v>
      </c>
      <c r="B44" s="109" t="s">
        <v>192</v>
      </c>
      <c r="C44" s="110" t="s">
        <v>825</v>
      </c>
      <c r="D44" s="7">
        <v>1</v>
      </c>
      <c r="E44" s="243"/>
      <c r="F44" s="244"/>
      <c r="G44" s="244"/>
      <c r="H44" s="244"/>
      <c r="I44" s="244"/>
      <c r="J44" s="244"/>
      <c r="K44" s="244"/>
      <c r="L44" s="244"/>
      <c r="M44" s="244"/>
      <c r="N44" s="244"/>
      <c r="O44" s="244"/>
    </row>
    <row r="45" spans="1:15" ht="12.75" customHeight="1" x14ac:dyDescent="0.2">
      <c r="A45" s="128"/>
      <c r="B45" s="241" t="s">
        <v>908</v>
      </c>
      <c r="C45" s="240"/>
      <c r="D45" s="245"/>
      <c r="E45" s="245"/>
      <c r="F45" s="244"/>
      <c r="G45" s="245"/>
      <c r="H45" s="245"/>
      <c r="I45" s="245"/>
      <c r="J45" s="245"/>
      <c r="K45" s="245"/>
      <c r="L45" s="245"/>
      <c r="M45" s="245"/>
      <c r="N45" s="245"/>
      <c r="O45" s="245"/>
    </row>
    <row r="46" spans="1:15" ht="12.75" customHeight="1" x14ac:dyDescent="0.2">
      <c r="A46" s="128">
        <f t="shared" si="0"/>
        <v>1</v>
      </c>
      <c r="B46" s="111" t="s">
        <v>909</v>
      </c>
      <c r="C46" s="110" t="s">
        <v>803</v>
      </c>
      <c r="D46" s="7">
        <v>6</v>
      </c>
      <c r="E46" s="243"/>
      <c r="F46" s="244"/>
      <c r="G46" s="244"/>
      <c r="H46" s="244"/>
      <c r="I46" s="244"/>
      <c r="J46" s="244"/>
      <c r="K46" s="244"/>
      <c r="L46" s="244"/>
      <c r="M46" s="244"/>
      <c r="N46" s="244"/>
      <c r="O46" s="244"/>
    </row>
    <row r="47" spans="1:15" ht="12.75" customHeight="1" x14ac:dyDescent="0.2">
      <c r="A47" s="128">
        <f>A46+1</f>
        <v>2</v>
      </c>
      <c r="B47" s="111" t="s">
        <v>900</v>
      </c>
      <c r="C47" s="110" t="s">
        <v>803</v>
      </c>
      <c r="D47" s="7">
        <v>6</v>
      </c>
      <c r="E47" s="243"/>
      <c r="F47" s="244"/>
      <c r="G47" s="244"/>
      <c r="H47" s="244"/>
      <c r="I47" s="244"/>
      <c r="J47" s="244"/>
      <c r="K47" s="244"/>
      <c r="L47" s="244"/>
      <c r="M47" s="244"/>
      <c r="N47" s="244"/>
      <c r="O47" s="244"/>
    </row>
    <row r="48" spans="1:15" ht="12.75" customHeight="1" x14ac:dyDescent="0.2">
      <c r="A48" s="277">
        <f t="shared" ref="A48:A58" si="1">A47+1</f>
        <v>3</v>
      </c>
      <c r="B48" s="109" t="s">
        <v>910</v>
      </c>
      <c r="C48" s="110" t="s">
        <v>803</v>
      </c>
      <c r="D48" s="7">
        <v>6</v>
      </c>
      <c r="E48" s="243"/>
      <c r="F48" s="244"/>
      <c r="G48" s="244"/>
      <c r="H48" s="244"/>
      <c r="I48" s="244"/>
      <c r="J48" s="244"/>
      <c r="K48" s="244"/>
      <c r="L48" s="244"/>
      <c r="M48" s="244"/>
      <c r="N48" s="244"/>
      <c r="O48" s="244"/>
    </row>
    <row r="49" spans="1:15" ht="12.75" customHeight="1" x14ac:dyDescent="0.2">
      <c r="A49" s="277">
        <f t="shared" si="1"/>
        <v>4</v>
      </c>
      <c r="B49" s="111" t="s">
        <v>911</v>
      </c>
      <c r="C49" s="110" t="s">
        <v>803</v>
      </c>
      <c r="D49" s="7">
        <v>5</v>
      </c>
      <c r="E49" s="243"/>
      <c r="F49" s="244"/>
      <c r="G49" s="244"/>
      <c r="H49" s="244"/>
      <c r="I49" s="244"/>
      <c r="J49" s="244"/>
      <c r="K49" s="244"/>
      <c r="L49" s="244"/>
      <c r="M49" s="244"/>
      <c r="N49" s="244"/>
      <c r="O49" s="244"/>
    </row>
    <row r="50" spans="1:15" ht="12.75" customHeight="1" x14ac:dyDescent="0.2">
      <c r="A50" s="277">
        <f t="shared" si="1"/>
        <v>5</v>
      </c>
      <c r="B50" s="111" t="s">
        <v>912</v>
      </c>
      <c r="C50" s="110" t="s">
        <v>803</v>
      </c>
      <c r="D50" s="7">
        <v>500</v>
      </c>
      <c r="E50" s="243"/>
      <c r="F50" s="244"/>
      <c r="G50" s="244"/>
      <c r="H50" s="244"/>
      <c r="I50" s="244"/>
      <c r="J50" s="244"/>
      <c r="K50" s="244"/>
      <c r="L50" s="244"/>
      <c r="M50" s="244"/>
      <c r="N50" s="244"/>
      <c r="O50" s="244"/>
    </row>
    <row r="51" spans="1:15" ht="12.75" customHeight="1" x14ac:dyDescent="0.2">
      <c r="A51" s="277">
        <f t="shared" si="1"/>
        <v>6</v>
      </c>
      <c r="B51" s="109" t="s">
        <v>913</v>
      </c>
      <c r="C51" s="110" t="s">
        <v>803</v>
      </c>
      <c r="D51" s="7">
        <v>7</v>
      </c>
      <c r="E51" s="243"/>
      <c r="F51" s="244"/>
      <c r="G51" s="244"/>
      <c r="H51" s="244"/>
      <c r="I51" s="244"/>
      <c r="J51" s="244"/>
      <c r="K51" s="244"/>
      <c r="L51" s="244"/>
      <c r="M51" s="244"/>
      <c r="N51" s="244"/>
      <c r="O51" s="244"/>
    </row>
    <row r="52" spans="1:15" ht="12.75" customHeight="1" x14ac:dyDescent="0.2">
      <c r="A52" s="277">
        <f t="shared" si="1"/>
        <v>7</v>
      </c>
      <c r="B52" s="109" t="s">
        <v>914</v>
      </c>
      <c r="C52" s="110" t="s">
        <v>803</v>
      </c>
      <c r="D52" s="7">
        <v>1</v>
      </c>
      <c r="E52" s="243"/>
      <c r="F52" s="244"/>
      <c r="G52" s="244"/>
      <c r="H52" s="244"/>
      <c r="I52" s="244"/>
      <c r="J52" s="244"/>
      <c r="K52" s="244"/>
      <c r="L52" s="244"/>
      <c r="M52" s="244"/>
      <c r="N52" s="244"/>
      <c r="O52" s="244"/>
    </row>
    <row r="53" spans="1:15" ht="12.75" customHeight="1" x14ac:dyDescent="0.2">
      <c r="A53" s="277">
        <f t="shared" si="1"/>
        <v>8</v>
      </c>
      <c r="B53" s="109" t="s">
        <v>915</v>
      </c>
      <c r="C53" s="110" t="s">
        <v>119</v>
      </c>
      <c r="D53" s="7">
        <v>200</v>
      </c>
      <c r="E53" s="243"/>
      <c r="F53" s="244"/>
      <c r="G53" s="244"/>
      <c r="H53" s="244"/>
      <c r="I53" s="244"/>
      <c r="J53" s="244"/>
      <c r="K53" s="244"/>
      <c r="L53" s="244"/>
      <c r="M53" s="244"/>
      <c r="N53" s="244"/>
      <c r="O53" s="244"/>
    </row>
    <row r="54" spans="1:15" ht="12.75" customHeight="1" x14ac:dyDescent="0.2">
      <c r="A54" s="277">
        <f t="shared" si="1"/>
        <v>9</v>
      </c>
      <c r="B54" s="109" t="s">
        <v>916</v>
      </c>
      <c r="C54" s="110" t="s">
        <v>119</v>
      </c>
      <c r="D54" s="7">
        <v>200</v>
      </c>
      <c r="E54" s="243"/>
      <c r="F54" s="244"/>
      <c r="G54" s="244"/>
      <c r="H54" s="244"/>
      <c r="I54" s="244"/>
      <c r="J54" s="244"/>
      <c r="K54" s="244"/>
      <c r="L54" s="244"/>
      <c r="M54" s="244"/>
      <c r="N54" s="244"/>
      <c r="O54" s="244"/>
    </row>
    <row r="55" spans="1:15" x14ac:dyDescent="0.2">
      <c r="A55" s="277">
        <f t="shared" si="1"/>
        <v>10</v>
      </c>
      <c r="B55" s="109" t="s">
        <v>959</v>
      </c>
      <c r="C55" s="110" t="s">
        <v>119</v>
      </c>
      <c r="D55" s="7">
        <v>200</v>
      </c>
      <c r="E55" s="279"/>
      <c r="F55" s="280"/>
      <c r="G55" s="280"/>
      <c r="H55" s="280"/>
      <c r="I55" s="280"/>
      <c r="J55" s="280"/>
      <c r="K55" s="280"/>
      <c r="L55" s="280"/>
      <c r="M55" s="280"/>
      <c r="N55" s="280"/>
      <c r="O55" s="280"/>
    </row>
    <row r="56" spans="1:15" ht="12.75" customHeight="1" x14ac:dyDescent="0.2">
      <c r="A56" s="277">
        <f t="shared" si="1"/>
        <v>11</v>
      </c>
      <c r="B56" s="109" t="s">
        <v>917</v>
      </c>
      <c r="C56" s="110" t="s">
        <v>803</v>
      </c>
      <c r="D56" s="7">
        <v>6</v>
      </c>
      <c r="E56" s="243"/>
      <c r="F56" s="244"/>
      <c r="G56" s="244"/>
      <c r="H56" s="244"/>
      <c r="I56" s="244"/>
      <c r="J56" s="244"/>
      <c r="K56" s="244"/>
      <c r="L56" s="244"/>
      <c r="M56" s="244"/>
      <c r="N56" s="244"/>
      <c r="O56" s="244"/>
    </row>
    <row r="57" spans="1:15" ht="12.75" customHeight="1" x14ac:dyDescent="0.2">
      <c r="A57" s="277">
        <f t="shared" si="1"/>
        <v>12</v>
      </c>
      <c r="B57" s="111" t="s">
        <v>838</v>
      </c>
      <c r="C57" s="110" t="s">
        <v>119</v>
      </c>
      <c r="D57" s="7">
        <v>400</v>
      </c>
      <c r="E57" s="243"/>
      <c r="F57" s="244"/>
      <c r="G57" s="244"/>
      <c r="H57" s="244"/>
      <c r="I57" s="244"/>
      <c r="J57" s="244"/>
      <c r="K57" s="244"/>
      <c r="L57" s="244"/>
      <c r="M57" s="244"/>
      <c r="N57" s="244"/>
      <c r="O57" s="244"/>
    </row>
    <row r="58" spans="1:15" ht="12.75" customHeight="1" x14ac:dyDescent="0.2">
      <c r="A58" s="277">
        <f t="shared" si="1"/>
        <v>13</v>
      </c>
      <c r="B58" s="109" t="s">
        <v>192</v>
      </c>
      <c r="C58" s="110" t="s">
        <v>825</v>
      </c>
      <c r="D58" s="7">
        <v>1</v>
      </c>
      <c r="E58" s="243"/>
      <c r="F58" s="244"/>
      <c r="G58" s="244"/>
      <c r="H58" s="244"/>
      <c r="I58" s="244"/>
      <c r="J58" s="244"/>
      <c r="K58" s="244"/>
      <c r="L58" s="244"/>
      <c r="M58" s="244"/>
      <c r="N58" s="244"/>
      <c r="O58" s="244"/>
    </row>
    <row r="59" spans="1:15" x14ac:dyDescent="0.2">
      <c r="A59" s="5"/>
      <c r="B59" s="77" t="s">
        <v>154</v>
      </c>
      <c r="C59" s="5"/>
      <c r="D59" s="246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x14ac:dyDescent="0.2">
      <c r="A60" s="5"/>
      <c r="B60" s="183" t="s">
        <v>152</v>
      </c>
      <c r="C60" s="193"/>
      <c r="D60" s="6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x14ac:dyDescent="0.2">
      <c r="A61" s="5"/>
      <c r="B61" s="242" t="s">
        <v>153</v>
      </c>
      <c r="C61" s="1"/>
      <c r="D61" s="246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x14ac:dyDescent="0.2">
      <c r="D62" s="52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</row>
    <row r="63" spans="1:15" x14ac:dyDescent="0.2">
      <c r="D63" s="52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</row>
    <row r="64" spans="1:15" x14ac:dyDescent="0.2">
      <c r="D64" s="52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</row>
    <row r="65" spans="2:15" s="19" customFormat="1" x14ac:dyDescent="0.2">
      <c r="B65" s="59" t="s">
        <v>974</v>
      </c>
      <c r="D65" s="149"/>
      <c r="F65" s="59" t="s">
        <v>975</v>
      </c>
      <c r="G65" s="59"/>
      <c r="H65" s="149"/>
      <c r="I65" s="149"/>
      <c r="J65" s="150"/>
      <c r="K65" s="150"/>
      <c r="L65" s="150"/>
      <c r="M65" s="150"/>
      <c r="N65" s="150"/>
      <c r="O65" s="150"/>
    </row>
    <row r="66" spans="2:15" s="19" customFormat="1" x14ac:dyDescent="0.2">
      <c r="B66" s="151" t="s">
        <v>756</v>
      </c>
      <c r="D66" s="152"/>
      <c r="E66" s="150"/>
      <c r="F66" s="59"/>
      <c r="G66" s="59"/>
      <c r="J66" s="153" t="s">
        <v>756</v>
      </c>
      <c r="K66" s="150"/>
      <c r="L66" s="154"/>
      <c r="M66" s="154"/>
      <c r="N66" s="154"/>
      <c r="O66" s="150"/>
    </row>
    <row r="67" spans="2:15" s="19" customFormat="1" x14ac:dyDescent="0.2">
      <c r="B67" s="151"/>
      <c r="D67" s="152"/>
      <c r="E67" s="150"/>
      <c r="H67" s="149"/>
      <c r="I67" s="149"/>
      <c r="J67" s="150"/>
      <c r="K67" s="150"/>
      <c r="L67" s="154"/>
      <c r="M67" s="154"/>
      <c r="N67" s="154"/>
      <c r="O67" s="150"/>
    </row>
    <row r="68" spans="2:15" s="19" customFormat="1" x14ac:dyDescent="0.2">
      <c r="B68" s="148" t="s">
        <v>976</v>
      </c>
      <c r="D68" s="149"/>
      <c r="E68" s="150"/>
      <c r="F68" s="59" t="s">
        <v>969</v>
      </c>
      <c r="G68" s="59"/>
      <c r="H68" s="150"/>
      <c r="I68" s="150"/>
      <c r="J68" s="150"/>
      <c r="K68" s="150"/>
      <c r="L68" s="154"/>
      <c r="M68" s="154"/>
      <c r="N68" s="154"/>
      <c r="O68" s="150"/>
    </row>
  </sheetData>
  <mergeCells count="20">
    <mergeCell ref="A1:J1"/>
    <mergeCell ref="A2:J2"/>
    <mergeCell ref="I8:J8"/>
    <mergeCell ref="L12:L14"/>
    <mergeCell ref="A11:A14"/>
    <mergeCell ref="B11:B14"/>
    <mergeCell ref="C11:C14"/>
    <mergeCell ref="D11:D14"/>
    <mergeCell ref="E11:J11"/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M12:M14"/>
  </mergeCells>
  <phoneticPr fontId="2" type="noConversion"/>
  <conditionalFormatting sqref="C33 C16:C30">
    <cfRule type="cellIs" dxfId="25" priority="25" stopIfTrue="1" operator="equal">
      <formula>0</formula>
    </cfRule>
    <cfRule type="expression" dxfId="24" priority="26" stopIfTrue="1">
      <formula>#DIV/0!</formula>
    </cfRule>
  </conditionalFormatting>
  <conditionalFormatting sqref="C42:C44 C36:C40">
    <cfRule type="cellIs" dxfId="23" priority="23" stopIfTrue="1" operator="equal">
      <formula>0</formula>
    </cfRule>
    <cfRule type="expression" dxfId="22" priority="24" stopIfTrue="1">
      <formula>#DIV/0!</formula>
    </cfRule>
  </conditionalFormatting>
  <conditionalFormatting sqref="C41">
    <cfRule type="cellIs" dxfId="21" priority="21" stopIfTrue="1" operator="equal">
      <formula>0</formula>
    </cfRule>
    <cfRule type="expression" dxfId="20" priority="22" stopIfTrue="1">
      <formula>#DIV/0!</formula>
    </cfRule>
  </conditionalFormatting>
  <conditionalFormatting sqref="C35">
    <cfRule type="cellIs" dxfId="19" priority="19" stopIfTrue="1" operator="equal">
      <formula>0</formula>
    </cfRule>
    <cfRule type="expression" dxfId="18" priority="20" stopIfTrue="1">
      <formula>#DIV/0!</formula>
    </cfRule>
  </conditionalFormatting>
  <conditionalFormatting sqref="C46:C54 C56:C58">
    <cfRule type="cellIs" dxfId="17" priority="17" stopIfTrue="1" operator="equal">
      <formula>0</formula>
    </cfRule>
    <cfRule type="expression" dxfId="16" priority="18" stopIfTrue="1">
      <formula>#DIV/0!</formula>
    </cfRule>
  </conditionalFormatting>
  <conditionalFormatting sqref="D42:D44 D33 D36:D40 D16:D30 D46:D54 D56:D58">
    <cfRule type="cellIs" dxfId="15" priority="15" stopIfTrue="1" operator="equal">
      <formula>0</formula>
    </cfRule>
    <cfRule type="expression" dxfId="14" priority="16" stopIfTrue="1">
      <formula>#DIV/0!</formula>
    </cfRule>
  </conditionalFormatting>
  <conditionalFormatting sqref="D41">
    <cfRule type="cellIs" dxfId="13" priority="13" stopIfTrue="1" operator="equal">
      <formula>0</formula>
    </cfRule>
    <cfRule type="expression" dxfId="12" priority="14" stopIfTrue="1">
      <formula>#DIV/0!</formula>
    </cfRule>
  </conditionalFormatting>
  <conditionalFormatting sqref="D35">
    <cfRule type="cellIs" dxfId="11" priority="11" stopIfTrue="1" operator="equal">
      <formula>0</formula>
    </cfRule>
    <cfRule type="expression" dxfId="10" priority="12" stopIfTrue="1">
      <formula>#DIV/0!</formula>
    </cfRule>
  </conditionalFormatting>
  <conditionalFormatting sqref="C55">
    <cfRule type="cellIs" dxfId="9" priority="1" stopIfTrue="1" operator="equal">
      <formula>0</formula>
    </cfRule>
    <cfRule type="expression" dxfId="8" priority="2" stopIfTrue="1">
      <formula>#DIV/0!</formula>
    </cfRule>
  </conditionalFormatting>
  <pageMargins left="0.5" right="0.48" top="0.73" bottom="1" header="0.5" footer="0.5"/>
  <pageSetup paperSize="9" orientation="landscape" horizontalDpi="4294967293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9"/>
  <sheetViews>
    <sheetView showZeros="0" workbookViewId="0">
      <selection activeCell="H19" sqref="H19"/>
    </sheetView>
  </sheetViews>
  <sheetFormatPr defaultRowHeight="12.75" x14ac:dyDescent="0.2"/>
  <cols>
    <col min="1" max="1" width="3.570312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38" customWidth="1"/>
    <col min="6" max="6" width="7.5703125" style="38" customWidth="1"/>
    <col min="7" max="7" width="6.85546875" style="38" customWidth="1"/>
    <col min="8" max="8" width="7.85546875" style="38" customWidth="1"/>
    <col min="9" max="9" width="7" style="38" customWidth="1"/>
    <col min="10" max="10" width="7.42578125" style="38" customWidth="1"/>
    <col min="11" max="11" width="6.28515625" style="38" customWidth="1"/>
    <col min="12" max="13" width="8.85546875" style="38" customWidth="1"/>
    <col min="14" max="14" width="6.5703125" style="38" customWidth="1"/>
    <col min="15" max="15" width="9.140625" style="38"/>
    <col min="16" max="16384" width="9.140625" style="4"/>
  </cols>
  <sheetData>
    <row r="1" spans="1:15" x14ac:dyDescent="0.2">
      <c r="A1" s="292" t="s">
        <v>419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5" x14ac:dyDescent="0.2">
      <c r="A2" s="292" t="s">
        <v>699</v>
      </c>
      <c r="B2" s="292"/>
      <c r="C2" s="292"/>
      <c r="D2" s="292"/>
      <c r="E2" s="292"/>
      <c r="F2" s="292"/>
      <c r="G2" s="292"/>
      <c r="H2" s="292"/>
      <c r="I2" s="292"/>
      <c r="J2" s="292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ht="13.5" customHeight="1" x14ac:dyDescent="0.2">
      <c r="A7" s="4" t="s">
        <v>753</v>
      </c>
    </row>
    <row r="8" spans="1:15" x14ac:dyDescent="0.2">
      <c r="A8" s="4" t="s">
        <v>964</v>
      </c>
      <c r="G8" s="38" t="s">
        <v>127</v>
      </c>
      <c r="I8" s="293">
        <f>O21</f>
        <v>0</v>
      </c>
      <c r="J8" s="293"/>
      <c r="K8" s="123" t="s">
        <v>149</v>
      </c>
    </row>
    <row r="9" spans="1:15" x14ac:dyDescent="0.2">
      <c r="G9" s="37" t="s">
        <v>765</v>
      </c>
      <c r="H9" s="37"/>
      <c r="I9" s="145"/>
      <c r="J9" s="37"/>
    </row>
    <row r="10" spans="1:15" x14ac:dyDescent="0.2">
      <c r="A10" s="4" t="s">
        <v>764</v>
      </c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ht="25.5" customHeight="1" x14ac:dyDescent="0.2">
      <c r="A15" s="128">
        <v>1</v>
      </c>
      <c r="B15" s="31" t="s">
        <v>415</v>
      </c>
      <c r="C15" s="2" t="s">
        <v>155</v>
      </c>
      <c r="D15" s="2">
        <v>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ht="12.75" customHeight="1" x14ac:dyDescent="0.2">
      <c r="A16" s="128">
        <v>2</v>
      </c>
      <c r="B16" s="248" t="s">
        <v>416</v>
      </c>
      <c r="C16" s="1" t="s">
        <v>157</v>
      </c>
      <c r="D16" s="2">
        <v>4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ht="12.75" customHeight="1" x14ac:dyDescent="0.2">
      <c r="A17" s="128">
        <v>3</v>
      </c>
      <c r="B17" s="72" t="s">
        <v>417</v>
      </c>
      <c r="C17" s="1" t="s">
        <v>155</v>
      </c>
      <c r="D17" s="2">
        <v>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ht="12.75" customHeight="1" x14ac:dyDescent="0.2">
      <c r="A18" s="128">
        <v>4</v>
      </c>
      <c r="B18" s="31" t="s">
        <v>418</v>
      </c>
      <c r="C18" s="1" t="s">
        <v>155</v>
      </c>
      <c r="D18" s="3">
        <v>1</v>
      </c>
      <c r="E18" s="41"/>
      <c r="F18" s="41"/>
      <c r="G18" s="8"/>
      <c r="H18" s="8"/>
      <c r="I18" s="8"/>
      <c r="J18" s="8"/>
      <c r="K18" s="8"/>
      <c r="L18" s="8"/>
      <c r="M18" s="8"/>
      <c r="N18" s="8"/>
      <c r="O18" s="8"/>
    </row>
    <row r="19" spans="1:15" s="18" customFormat="1" x14ac:dyDescent="0.2">
      <c r="A19" s="79"/>
      <c r="B19" s="77" t="s">
        <v>154</v>
      </c>
      <c r="C19" s="5"/>
      <c r="D19" s="5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5"/>
      <c r="B20" s="183" t="s">
        <v>152</v>
      </c>
      <c r="C20" s="184"/>
      <c r="D20" s="193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s="18" customFormat="1" x14ac:dyDescent="0.2">
      <c r="A21" s="79"/>
      <c r="B21" s="242" t="s">
        <v>153</v>
      </c>
      <c r="C21" s="1"/>
      <c r="D21" s="5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D22" s="52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D23" s="52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D24" s="52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s="19" customFormat="1" x14ac:dyDescent="0.2">
      <c r="B25" s="59" t="s">
        <v>974</v>
      </c>
      <c r="D25" s="149"/>
      <c r="F25" s="59" t="s">
        <v>975</v>
      </c>
      <c r="G25" s="59"/>
      <c r="H25" s="149"/>
      <c r="I25" s="149"/>
      <c r="J25" s="150"/>
      <c r="K25" s="150"/>
      <c r="L25" s="150"/>
      <c r="M25" s="150"/>
      <c r="N25" s="150"/>
      <c r="O25" s="150"/>
    </row>
    <row r="26" spans="1:15" s="19" customFormat="1" x14ac:dyDescent="0.2">
      <c r="B26" s="151" t="s">
        <v>756</v>
      </c>
      <c r="D26" s="152"/>
      <c r="E26" s="150"/>
      <c r="F26" s="59"/>
      <c r="G26" s="59"/>
      <c r="J26" s="153" t="s">
        <v>756</v>
      </c>
      <c r="K26" s="150"/>
      <c r="L26" s="154"/>
      <c r="M26" s="154"/>
      <c r="N26" s="154"/>
      <c r="O26" s="150"/>
    </row>
    <row r="27" spans="1:15" s="19" customFormat="1" x14ac:dyDescent="0.2">
      <c r="B27" s="151"/>
      <c r="D27" s="152"/>
      <c r="E27" s="150"/>
      <c r="H27" s="149"/>
      <c r="I27" s="149"/>
      <c r="J27" s="150"/>
      <c r="K27" s="150"/>
      <c r="L27" s="154"/>
      <c r="M27" s="154"/>
      <c r="N27" s="154"/>
      <c r="O27" s="150"/>
    </row>
    <row r="28" spans="1:15" s="19" customFormat="1" x14ac:dyDescent="0.2">
      <c r="B28" s="148" t="s">
        <v>976</v>
      </c>
      <c r="D28" s="149"/>
      <c r="E28" s="150"/>
      <c r="F28" s="59" t="s">
        <v>969</v>
      </c>
      <c r="G28" s="59"/>
      <c r="H28" s="150"/>
      <c r="I28" s="150"/>
      <c r="J28" s="150"/>
      <c r="K28" s="150"/>
      <c r="L28" s="154"/>
      <c r="M28" s="154"/>
      <c r="N28" s="154"/>
      <c r="O28" s="150"/>
    </row>
    <row r="29" spans="1:15" x14ac:dyDescent="0.2">
      <c r="D29" s="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</sheetData>
  <mergeCells count="20">
    <mergeCell ref="A11:A14"/>
    <mergeCell ref="B11:B14"/>
    <mergeCell ref="C11:C14"/>
    <mergeCell ref="D11:D14"/>
    <mergeCell ref="A1:J1"/>
    <mergeCell ref="A2:J2"/>
    <mergeCell ref="I8:J8"/>
    <mergeCell ref="J12:J14"/>
    <mergeCell ref="M12:M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K12:K14"/>
    <mergeCell ref="L12:L1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0"/>
  <sheetViews>
    <sheetView showZeros="0" zoomScaleNormal="100" zoomScaleSheetLayoutView="70" workbookViewId="0">
      <selection activeCell="G21" sqref="G21"/>
    </sheetView>
  </sheetViews>
  <sheetFormatPr defaultRowHeight="12.75" x14ac:dyDescent="0.2"/>
  <cols>
    <col min="1" max="1" width="6.28515625" style="82" customWidth="1"/>
    <col min="2" max="2" width="38.28515625" style="82" customWidth="1"/>
    <col min="3" max="4" width="6.28515625" style="108" customWidth="1"/>
    <col min="5" max="5" width="8" style="108" customWidth="1"/>
    <col min="6" max="6" width="9.85546875" style="108" customWidth="1"/>
    <col min="7" max="7" width="7.85546875" style="108" customWidth="1"/>
    <col min="8" max="8" width="7" style="108" customWidth="1"/>
    <col min="9" max="9" width="6.42578125" style="108" bestFit="1" customWidth="1"/>
    <col min="10" max="10" width="7.85546875" style="108" customWidth="1"/>
    <col min="11" max="11" width="8.42578125" style="108" bestFit="1" customWidth="1"/>
    <col min="12" max="12" width="10.5703125" style="108" bestFit="1" customWidth="1"/>
    <col min="13" max="13" width="9" style="108" bestFit="1" customWidth="1"/>
    <col min="14" max="14" width="9.42578125" style="108" customWidth="1"/>
    <col min="15" max="15" width="8.5703125" style="108" bestFit="1" customWidth="1"/>
    <col min="16" max="255" width="9.140625" style="82"/>
    <col min="256" max="256" width="8.7109375" style="82" customWidth="1"/>
    <col min="257" max="257" width="8.85546875" style="82" customWidth="1"/>
    <col min="258" max="258" width="42.42578125" style="82" customWidth="1"/>
    <col min="259" max="259" width="7.85546875" style="82" customWidth="1"/>
    <col min="260" max="260" width="9.140625" style="82"/>
    <col min="261" max="261" width="10.7109375" style="82" customWidth="1"/>
    <col min="262" max="262" width="10.85546875" style="82" customWidth="1"/>
    <col min="263" max="263" width="11" style="82" customWidth="1"/>
    <col min="264" max="264" width="12.140625" style="82" customWidth="1"/>
    <col min="265" max="265" width="11.7109375" style="82" customWidth="1"/>
    <col min="266" max="268" width="11.5703125" style="82" customWidth="1"/>
    <col min="269" max="269" width="12.42578125" style="82" customWidth="1"/>
    <col min="270" max="270" width="12.7109375" style="82" customWidth="1"/>
    <col min="271" max="271" width="13.7109375" style="82" customWidth="1"/>
    <col min="272" max="511" width="9.140625" style="82"/>
    <col min="512" max="512" width="8.7109375" style="82" customWidth="1"/>
    <col min="513" max="513" width="8.85546875" style="82" customWidth="1"/>
    <col min="514" max="514" width="42.42578125" style="82" customWidth="1"/>
    <col min="515" max="515" width="7.85546875" style="82" customWidth="1"/>
    <col min="516" max="516" width="9.140625" style="82"/>
    <col min="517" max="517" width="10.7109375" style="82" customWidth="1"/>
    <col min="518" max="518" width="10.85546875" style="82" customWidth="1"/>
    <col min="519" max="519" width="11" style="82" customWidth="1"/>
    <col min="520" max="520" width="12.140625" style="82" customWidth="1"/>
    <col min="521" max="521" width="11.7109375" style="82" customWidth="1"/>
    <col min="522" max="524" width="11.5703125" style="82" customWidth="1"/>
    <col min="525" max="525" width="12.42578125" style="82" customWidth="1"/>
    <col min="526" max="526" width="12.7109375" style="82" customWidth="1"/>
    <col min="527" max="527" width="13.7109375" style="82" customWidth="1"/>
    <col min="528" max="767" width="9.140625" style="82"/>
    <col min="768" max="768" width="8.7109375" style="82" customWidth="1"/>
    <col min="769" max="769" width="8.85546875" style="82" customWidth="1"/>
    <col min="770" max="770" width="42.42578125" style="82" customWidth="1"/>
    <col min="771" max="771" width="7.85546875" style="82" customWidth="1"/>
    <col min="772" max="772" width="9.140625" style="82"/>
    <col min="773" max="773" width="10.7109375" style="82" customWidth="1"/>
    <col min="774" max="774" width="10.85546875" style="82" customWidth="1"/>
    <col min="775" max="775" width="11" style="82" customWidth="1"/>
    <col min="776" max="776" width="12.140625" style="82" customWidth="1"/>
    <col min="777" max="777" width="11.7109375" style="82" customWidth="1"/>
    <col min="778" max="780" width="11.5703125" style="82" customWidth="1"/>
    <col min="781" max="781" width="12.42578125" style="82" customWidth="1"/>
    <col min="782" max="782" width="12.7109375" style="82" customWidth="1"/>
    <col min="783" max="783" width="13.7109375" style="82" customWidth="1"/>
    <col min="784" max="1023" width="9.140625" style="82"/>
    <col min="1024" max="1024" width="8.7109375" style="82" customWidth="1"/>
    <col min="1025" max="1025" width="8.85546875" style="82" customWidth="1"/>
    <col min="1026" max="1026" width="42.42578125" style="82" customWidth="1"/>
    <col min="1027" max="1027" width="7.85546875" style="82" customWidth="1"/>
    <col min="1028" max="1028" width="9.140625" style="82"/>
    <col min="1029" max="1029" width="10.7109375" style="82" customWidth="1"/>
    <col min="1030" max="1030" width="10.85546875" style="82" customWidth="1"/>
    <col min="1031" max="1031" width="11" style="82" customWidth="1"/>
    <col min="1032" max="1032" width="12.140625" style="82" customWidth="1"/>
    <col min="1033" max="1033" width="11.7109375" style="82" customWidth="1"/>
    <col min="1034" max="1036" width="11.5703125" style="82" customWidth="1"/>
    <col min="1037" max="1037" width="12.42578125" style="82" customWidth="1"/>
    <col min="1038" max="1038" width="12.7109375" style="82" customWidth="1"/>
    <col min="1039" max="1039" width="13.7109375" style="82" customWidth="1"/>
    <col min="1040" max="1279" width="9.140625" style="82"/>
    <col min="1280" max="1280" width="8.7109375" style="82" customWidth="1"/>
    <col min="1281" max="1281" width="8.85546875" style="82" customWidth="1"/>
    <col min="1282" max="1282" width="42.42578125" style="82" customWidth="1"/>
    <col min="1283" max="1283" width="7.85546875" style="82" customWidth="1"/>
    <col min="1284" max="1284" width="9.140625" style="82"/>
    <col min="1285" max="1285" width="10.7109375" style="82" customWidth="1"/>
    <col min="1286" max="1286" width="10.85546875" style="82" customWidth="1"/>
    <col min="1287" max="1287" width="11" style="82" customWidth="1"/>
    <col min="1288" max="1288" width="12.140625" style="82" customWidth="1"/>
    <col min="1289" max="1289" width="11.7109375" style="82" customWidth="1"/>
    <col min="1290" max="1292" width="11.5703125" style="82" customWidth="1"/>
    <col min="1293" max="1293" width="12.42578125" style="82" customWidth="1"/>
    <col min="1294" max="1294" width="12.7109375" style="82" customWidth="1"/>
    <col min="1295" max="1295" width="13.7109375" style="82" customWidth="1"/>
    <col min="1296" max="1535" width="9.140625" style="82"/>
    <col min="1536" max="1536" width="8.7109375" style="82" customWidth="1"/>
    <col min="1537" max="1537" width="8.85546875" style="82" customWidth="1"/>
    <col min="1538" max="1538" width="42.42578125" style="82" customWidth="1"/>
    <col min="1539" max="1539" width="7.85546875" style="82" customWidth="1"/>
    <col min="1540" max="1540" width="9.140625" style="82"/>
    <col min="1541" max="1541" width="10.7109375" style="82" customWidth="1"/>
    <col min="1542" max="1542" width="10.85546875" style="82" customWidth="1"/>
    <col min="1543" max="1543" width="11" style="82" customWidth="1"/>
    <col min="1544" max="1544" width="12.140625" style="82" customWidth="1"/>
    <col min="1545" max="1545" width="11.7109375" style="82" customWidth="1"/>
    <col min="1546" max="1548" width="11.5703125" style="82" customWidth="1"/>
    <col min="1549" max="1549" width="12.42578125" style="82" customWidth="1"/>
    <col min="1550" max="1550" width="12.7109375" style="82" customWidth="1"/>
    <col min="1551" max="1551" width="13.7109375" style="82" customWidth="1"/>
    <col min="1552" max="1791" width="9.140625" style="82"/>
    <col min="1792" max="1792" width="8.7109375" style="82" customWidth="1"/>
    <col min="1793" max="1793" width="8.85546875" style="82" customWidth="1"/>
    <col min="1794" max="1794" width="42.42578125" style="82" customWidth="1"/>
    <col min="1795" max="1795" width="7.85546875" style="82" customWidth="1"/>
    <col min="1796" max="1796" width="9.140625" style="82"/>
    <col min="1797" max="1797" width="10.7109375" style="82" customWidth="1"/>
    <col min="1798" max="1798" width="10.85546875" style="82" customWidth="1"/>
    <col min="1799" max="1799" width="11" style="82" customWidth="1"/>
    <col min="1800" max="1800" width="12.140625" style="82" customWidth="1"/>
    <col min="1801" max="1801" width="11.7109375" style="82" customWidth="1"/>
    <col min="1802" max="1804" width="11.5703125" style="82" customWidth="1"/>
    <col min="1805" max="1805" width="12.42578125" style="82" customWidth="1"/>
    <col min="1806" max="1806" width="12.7109375" style="82" customWidth="1"/>
    <col min="1807" max="1807" width="13.7109375" style="82" customWidth="1"/>
    <col min="1808" max="2047" width="9.140625" style="82"/>
    <col min="2048" max="2048" width="8.7109375" style="82" customWidth="1"/>
    <col min="2049" max="2049" width="8.85546875" style="82" customWidth="1"/>
    <col min="2050" max="2050" width="42.42578125" style="82" customWidth="1"/>
    <col min="2051" max="2051" width="7.85546875" style="82" customWidth="1"/>
    <col min="2052" max="2052" width="9.140625" style="82"/>
    <col min="2053" max="2053" width="10.7109375" style="82" customWidth="1"/>
    <col min="2054" max="2054" width="10.85546875" style="82" customWidth="1"/>
    <col min="2055" max="2055" width="11" style="82" customWidth="1"/>
    <col min="2056" max="2056" width="12.140625" style="82" customWidth="1"/>
    <col min="2057" max="2057" width="11.7109375" style="82" customWidth="1"/>
    <col min="2058" max="2060" width="11.5703125" style="82" customWidth="1"/>
    <col min="2061" max="2061" width="12.42578125" style="82" customWidth="1"/>
    <col min="2062" max="2062" width="12.7109375" style="82" customWidth="1"/>
    <col min="2063" max="2063" width="13.7109375" style="82" customWidth="1"/>
    <col min="2064" max="2303" width="9.140625" style="82"/>
    <col min="2304" max="2304" width="8.7109375" style="82" customWidth="1"/>
    <col min="2305" max="2305" width="8.85546875" style="82" customWidth="1"/>
    <col min="2306" max="2306" width="42.42578125" style="82" customWidth="1"/>
    <col min="2307" max="2307" width="7.85546875" style="82" customWidth="1"/>
    <col min="2308" max="2308" width="9.140625" style="82"/>
    <col min="2309" max="2309" width="10.7109375" style="82" customWidth="1"/>
    <col min="2310" max="2310" width="10.85546875" style="82" customWidth="1"/>
    <col min="2311" max="2311" width="11" style="82" customWidth="1"/>
    <col min="2312" max="2312" width="12.140625" style="82" customWidth="1"/>
    <col min="2313" max="2313" width="11.7109375" style="82" customWidth="1"/>
    <col min="2314" max="2316" width="11.5703125" style="82" customWidth="1"/>
    <col min="2317" max="2317" width="12.42578125" style="82" customWidth="1"/>
    <col min="2318" max="2318" width="12.7109375" style="82" customWidth="1"/>
    <col min="2319" max="2319" width="13.7109375" style="82" customWidth="1"/>
    <col min="2320" max="2559" width="9.140625" style="82"/>
    <col min="2560" max="2560" width="8.7109375" style="82" customWidth="1"/>
    <col min="2561" max="2561" width="8.85546875" style="82" customWidth="1"/>
    <col min="2562" max="2562" width="42.42578125" style="82" customWidth="1"/>
    <col min="2563" max="2563" width="7.85546875" style="82" customWidth="1"/>
    <col min="2564" max="2564" width="9.140625" style="82"/>
    <col min="2565" max="2565" width="10.7109375" style="82" customWidth="1"/>
    <col min="2566" max="2566" width="10.85546875" style="82" customWidth="1"/>
    <col min="2567" max="2567" width="11" style="82" customWidth="1"/>
    <col min="2568" max="2568" width="12.140625" style="82" customWidth="1"/>
    <col min="2569" max="2569" width="11.7109375" style="82" customWidth="1"/>
    <col min="2570" max="2572" width="11.5703125" style="82" customWidth="1"/>
    <col min="2573" max="2573" width="12.42578125" style="82" customWidth="1"/>
    <col min="2574" max="2574" width="12.7109375" style="82" customWidth="1"/>
    <col min="2575" max="2575" width="13.7109375" style="82" customWidth="1"/>
    <col min="2576" max="2815" width="9.140625" style="82"/>
    <col min="2816" max="2816" width="8.7109375" style="82" customWidth="1"/>
    <col min="2817" max="2817" width="8.85546875" style="82" customWidth="1"/>
    <col min="2818" max="2818" width="42.42578125" style="82" customWidth="1"/>
    <col min="2819" max="2819" width="7.85546875" style="82" customWidth="1"/>
    <col min="2820" max="2820" width="9.140625" style="82"/>
    <col min="2821" max="2821" width="10.7109375" style="82" customWidth="1"/>
    <col min="2822" max="2822" width="10.85546875" style="82" customWidth="1"/>
    <col min="2823" max="2823" width="11" style="82" customWidth="1"/>
    <col min="2824" max="2824" width="12.140625" style="82" customWidth="1"/>
    <col min="2825" max="2825" width="11.7109375" style="82" customWidth="1"/>
    <col min="2826" max="2828" width="11.5703125" style="82" customWidth="1"/>
    <col min="2829" max="2829" width="12.42578125" style="82" customWidth="1"/>
    <col min="2830" max="2830" width="12.7109375" style="82" customWidth="1"/>
    <col min="2831" max="2831" width="13.7109375" style="82" customWidth="1"/>
    <col min="2832" max="3071" width="9.140625" style="82"/>
    <col min="3072" max="3072" width="8.7109375" style="82" customWidth="1"/>
    <col min="3073" max="3073" width="8.85546875" style="82" customWidth="1"/>
    <col min="3074" max="3074" width="42.42578125" style="82" customWidth="1"/>
    <col min="3075" max="3075" width="7.85546875" style="82" customWidth="1"/>
    <col min="3076" max="3076" width="9.140625" style="82"/>
    <col min="3077" max="3077" width="10.7109375" style="82" customWidth="1"/>
    <col min="3078" max="3078" width="10.85546875" style="82" customWidth="1"/>
    <col min="3079" max="3079" width="11" style="82" customWidth="1"/>
    <col min="3080" max="3080" width="12.140625" style="82" customWidth="1"/>
    <col min="3081" max="3081" width="11.7109375" style="82" customWidth="1"/>
    <col min="3082" max="3084" width="11.5703125" style="82" customWidth="1"/>
    <col min="3085" max="3085" width="12.42578125" style="82" customWidth="1"/>
    <col min="3086" max="3086" width="12.7109375" style="82" customWidth="1"/>
    <col min="3087" max="3087" width="13.7109375" style="82" customWidth="1"/>
    <col min="3088" max="3327" width="9.140625" style="82"/>
    <col min="3328" max="3328" width="8.7109375" style="82" customWidth="1"/>
    <col min="3329" max="3329" width="8.85546875" style="82" customWidth="1"/>
    <col min="3330" max="3330" width="42.42578125" style="82" customWidth="1"/>
    <col min="3331" max="3331" width="7.85546875" style="82" customWidth="1"/>
    <col min="3332" max="3332" width="9.140625" style="82"/>
    <col min="3333" max="3333" width="10.7109375" style="82" customWidth="1"/>
    <col min="3334" max="3334" width="10.85546875" style="82" customWidth="1"/>
    <col min="3335" max="3335" width="11" style="82" customWidth="1"/>
    <col min="3336" max="3336" width="12.140625" style="82" customWidth="1"/>
    <col min="3337" max="3337" width="11.7109375" style="82" customWidth="1"/>
    <col min="3338" max="3340" width="11.5703125" style="82" customWidth="1"/>
    <col min="3341" max="3341" width="12.42578125" style="82" customWidth="1"/>
    <col min="3342" max="3342" width="12.7109375" style="82" customWidth="1"/>
    <col min="3343" max="3343" width="13.7109375" style="82" customWidth="1"/>
    <col min="3344" max="3583" width="9.140625" style="82"/>
    <col min="3584" max="3584" width="8.7109375" style="82" customWidth="1"/>
    <col min="3585" max="3585" width="8.85546875" style="82" customWidth="1"/>
    <col min="3586" max="3586" width="42.42578125" style="82" customWidth="1"/>
    <col min="3587" max="3587" width="7.85546875" style="82" customWidth="1"/>
    <col min="3588" max="3588" width="9.140625" style="82"/>
    <col min="3589" max="3589" width="10.7109375" style="82" customWidth="1"/>
    <col min="3590" max="3590" width="10.85546875" style="82" customWidth="1"/>
    <col min="3591" max="3591" width="11" style="82" customWidth="1"/>
    <col min="3592" max="3592" width="12.140625" style="82" customWidth="1"/>
    <col min="3593" max="3593" width="11.7109375" style="82" customWidth="1"/>
    <col min="3594" max="3596" width="11.5703125" style="82" customWidth="1"/>
    <col min="3597" max="3597" width="12.42578125" style="82" customWidth="1"/>
    <col min="3598" max="3598" width="12.7109375" style="82" customWidth="1"/>
    <col min="3599" max="3599" width="13.7109375" style="82" customWidth="1"/>
    <col min="3600" max="3839" width="9.140625" style="82"/>
    <col min="3840" max="3840" width="8.7109375" style="82" customWidth="1"/>
    <col min="3841" max="3841" width="8.85546875" style="82" customWidth="1"/>
    <col min="3842" max="3842" width="42.42578125" style="82" customWidth="1"/>
    <col min="3843" max="3843" width="7.85546875" style="82" customWidth="1"/>
    <col min="3844" max="3844" width="9.140625" style="82"/>
    <col min="3845" max="3845" width="10.7109375" style="82" customWidth="1"/>
    <col min="3846" max="3846" width="10.85546875" style="82" customWidth="1"/>
    <col min="3847" max="3847" width="11" style="82" customWidth="1"/>
    <col min="3848" max="3848" width="12.140625" style="82" customWidth="1"/>
    <col min="3849" max="3849" width="11.7109375" style="82" customWidth="1"/>
    <col min="3850" max="3852" width="11.5703125" style="82" customWidth="1"/>
    <col min="3853" max="3853" width="12.42578125" style="82" customWidth="1"/>
    <col min="3854" max="3854" width="12.7109375" style="82" customWidth="1"/>
    <col min="3855" max="3855" width="13.7109375" style="82" customWidth="1"/>
    <col min="3856" max="4095" width="9.140625" style="82"/>
    <col min="4096" max="4096" width="8.7109375" style="82" customWidth="1"/>
    <col min="4097" max="4097" width="8.85546875" style="82" customWidth="1"/>
    <col min="4098" max="4098" width="42.42578125" style="82" customWidth="1"/>
    <col min="4099" max="4099" width="7.85546875" style="82" customWidth="1"/>
    <col min="4100" max="4100" width="9.140625" style="82"/>
    <col min="4101" max="4101" width="10.7109375" style="82" customWidth="1"/>
    <col min="4102" max="4102" width="10.85546875" style="82" customWidth="1"/>
    <col min="4103" max="4103" width="11" style="82" customWidth="1"/>
    <col min="4104" max="4104" width="12.140625" style="82" customWidth="1"/>
    <col min="4105" max="4105" width="11.7109375" style="82" customWidth="1"/>
    <col min="4106" max="4108" width="11.5703125" style="82" customWidth="1"/>
    <col min="4109" max="4109" width="12.42578125" style="82" customWidth="1"/>
    <col min="4110" max="4110" width="12.7109375" style="82" customWidth="1"/>
    <col min="4111" max="4111" width="13.7109375" style="82" customWidth="1"/>
    <col min="4112" max="4351" width="9.140625" style="82"/>
    <col min="4352" max="4352" width="8.7109375" style="82" customWidth="1"/>
    <col min="4353" max="4353" width="8.85546875" style="82" customWidth="1"/>
    <col min="4354" max="4354" width="42.42578125" style="82" customWidth="1"/>
    <col min="4355" max="4355" width="7.85546875" style="82" customWidth="1"/>
    <col min="4356" max="4356" width="9.140625" style="82"/>
    <col min="4357" max="4357" width="10.7109375" style="82" customWidth="1"/>
    <col min="4358" max="4358" width="10.85546875" style="82" customWidth="1"/>
    <col min="4359" max="4359" width="11" style="82" customWidth="1"/>
    <col min="4360" max="4360" width="12.140625" style="82" customWidth="1"/>
    <col min="4361" max="4361" width="11.7109375" style="82" customWidth="1"/>
    <col min="4362" max="4364" width="11.5703125" style="82" customWidth="1"/>
    <col min="4365" max="4365" width="12.42578125" style="82" customWidth="1"/>
    <col min="4366" max="4366" width="12.7109375" style="82" customWidth="1"/>
    <col min="4367" max="4367" width="13.7109375" style="82" customWidth="1"/>
    <col min="4368" max="4607" width="9.140625" style="82"/>
    <col min="4608" max="4608" width="8.7109375" style="82" customWidth="1"/>
    <col min="4609" max="4609" width="8.85546875" style="82" customWidth="1"/>
    <col min="4610" max="4610" width="42.42578125" style="82" customWidth="1"/>
    <col min="4611" max="4611" width="7.85546875" style="82" customWidth="1"/>
    <col min="4612" max="4612" width="9.140625" style="82"/>
    <col min="4613" max="4613" width="10.7109375" style="82" customWidth="1"/>
    <col min="4614" max="4614" width="10.85546875" style="82" customWidth="1"/>
    <col min="4615" max="4615" width="11" style="82" customWidth="1"/>
    <col min="4616" max="4616" width="12.140625" style="82" customWidth="1"/>
    <col min="4617" max="4617" width="11.7109375" style="82" customWidth="1"/>
    <col min="4618" max="4620" width="11.5703125" style="82" customWidth="1"/>
    <col min="4621" max="4621" width="12.42578125" style="82" customWidth="1"/>
    <col min="4622" max="4622" width="12.7109375" style="82" customWidth="1"/>
    <col min="4623" max="4623" width="13.7109375" style="82" customWidth="1"/>
    <col min="4624" max="4863" width="9.140625" style="82"/>
    <col min="4864" max="4864" width="8.7109375" style="82" customWidth="1"/>
    <col min="4865" max="4865" width="8.85546875" style="82" customWidth="1"/>
    <col min="4866" max="4866" width="42.42578125" style="82" customWidth="1"/>
    <col min="4867" max="4867" width="7.85546875" style="82" customWidth="1"/>
    <col min="4868" max="4868" width="9.140625" style="82"/>
    <col min="4869" max="4869" width="10.7109375" style="82" customWidth="1"/>
    <col min="4870" max="4870" width="10.85546875" style="82" customWidth="1"/>
    <col min="4871" max="4871" width="11" style="82" customWidth="1"/>
    <col min="4872" max="4872" width="12.140625" style="82" customWidth="1"/>
    <col min="4873" max="4873" width="11.7109375" style="82" customWidth="1"/>
    <col min="4874" max="4876" width="11.5703125" style="82" customWidth="1"/>
    <col min="4877" max="4877" width="12.42578125" style="82" customWidth="1"/>
    <col min="4878" max="4878" width="12.7109375" style="82" customWidth="1"/>
    <col min="4879" max="4879" width="13.7109375" style="82" customWidth="1"/>
    <col min="4880" max="5119" width="9.140625" style="82"/>
    <col min="5120" max="5120" width="8.7109375" style="82" customWidth="1"/>
    <col min="5121" max="5121" width="8.85546875" style="82" customWidth="1"/>
    <col min="5122" max="5122" width="42.42578125" style="82" customWidth="1"/>
    <col min="5123" max="5123" width="7.85546875" style="82" customWidth="1"/>
    <col min="5124" max="5124" width="9.140625" style="82"/>
    <col min="5125" max="5125" width="10.7109375" style="82" customWidth="1"/>
    <col min="5126" max="5126" width="10.85546875" style="82" customWidth="1"/>
    <col min="5127" max="5127" width="11" style="82" customWidth="1"/>
    <col min="5128" max="5128" width="12.140625" style="82" customWidth="1"/>
    <col min="5129" max="5129" width="11.7109375" style="82" customWidth="1"/>
    <col min="5130" max="5132" width="11.5703125" style="82" customWidth="1"/>
    <col min="5133" max="5133" width="12.42578125" style="82" customWidth="1"/>
    <col min="5134" max="5134" width="12.7109375" style="82" customWidth="1"/>
    <col min="5135" max="5135" width="13.7109375" style="82" customWidth="1"/>
    <col min="5136" max="5375" width="9.140625" style="82"/>
    <col min="5376" max="5376" width="8.7109375" style="82" customWidth="1"/>
    <col min="5377" max="5377" width="8.85546875" style="82" customWidth="1"/>
    <col min="5378" max="5378" width="42.42578125" style="82" customWidth="1"/>
    <col min="5379" max="5379" width="7.85546875" style="82" customWidth="1"/>
    <col min="5380" max="5380" width="9.140625" style="82"/>
    <col min="5381" max="5381" width="10.7109375" style="82" customWidth="1"/>
    <col min="5382" max="5382" width="10.85546875" style="82" customWidth="1"/>
    <col min="5383" max="5383" width="11" style="82" customWidth="1"/>
    <col min="5384" max="5384" width="12.140625" style="82" customWidth="1"/>
    <col min="5385" max="5385" width="11.7109375" style="82" customWidth="1"/>
    <col min="5386" max="5388" width="11.5703125" style="82" customWidth="1"/>
    <col min="5389" max="5389" width="12.42578125" style="82" customWidth="1"/>
    <col min="5390" max="5390" width="12.7109375" style="82" customWidth="1"/>
    <col min="5391" max="5391" width="13.7109375" style="82" customWidth="1"/>
    <col min="5392" max="5631" width="9.140625" style="82"/>
    <col min="5632" max="5632" width="8.7109375" style="82" customWidth="1"/>
    <col min="5633" max="5633" width="8.85546875" style="82" customWidth="1"/>
    <col min="5634" max="5634" width="42.42578125" style="82" customWidth="1"/>
    <col min="5635" max="5635" width="7.85546875" style="82" customWidth="1"/>
    <col min="5636" max="5636" width="9.140625" style="82"/>
    <col min="5637" max="5637" width="10.7109375" style="82" customWidth="1"/>
    <col min="5638" max="5638" width="10.85546875" style="82" customWidth="1"/>
    <col min="5639" max="5639" width="11" style="82" customWidth="1"/>
    <col min="5640" max="5640" width="12.140625" style="82" customWidth="1"/>
    <col min="5641" max="5641" width="11.7109375" style="82" customWidth="1"/>
    <col min="5642" max="5644" width="11.5703125" style="82" customWidth="1"/>
    <col min="5645" max="5645" width="12.42578125" style="82" customWidth="1"/>
    <col min="5646" max="5646" width="12.7109375" style="82" customWidth="1"/>
    <col min="5647" max="5647" width="13.7109375" style="82" customWidth="1"/>
    <col min="5648" max="5887" width="9.140625" style="82"/>
    <col min="5888" max="5888" width="8.7109375" style="82" customWidth="1"/>
    <col min="5889" max="5889" width="8.85546875" style="82" customWidth="1"/>
    <col min="5890" max="5890" width="42.42578125" style="82" customWidth="1"/>
    <col min="5891" max="5891" width="7.85546875" style="82" customWidth="1"/>
    <col min="5892" max="5892" width="9.140625" style="82"/>
    <col min="5893" max="5893" width="10.7109375" style="82" customWidth="1"/>
    <col min="5894" max="5894" width="10.85546875" style="82" customWidth="1"/>
    <col min="5895" max="5895" width="11" style="82" customWidth="1"/>
    <col min="5896" max="5896" width="12.140625" style="82" customWidth="1"/>
    <col min="5897" max="5897" width="11.7109375" style="82" customWidth="1"/>
    <col min="5898" max="5900" width="11.5703125" style="82" customWidth="1"/>
    <col min="5901" max="5901" width="12.42578125" style="82" customWidth="1"/>
    <col min="5902" max="5902" width="12.7109375" style="82" customWidth="1"/>
    <col min="5903" max="5903" width="13.7109375" style="82" customWidth="1"/>
    <col min="5904" max="6143" width="9.140625" style="82"/>
    <col min="6144" max="6144" width="8.7109375" style="82" customWidth="1"/>
    <col min="6145" max="6145" width="8.85546875" style="82" customWidth="1"/>
    <col min="6146" max="6146" width="42.42578125" style="82" customWidth="1"/>
    <col min="6147" max="6147" width="7.85546875" style="82" customWidth="1"/>
    <col min="6148" max="6148" width="9.140625" style="82"/>
    <col min="6149" max="6149" width="10.7109375" style="82" customWidth="1"/>
    <col min="6150" max="6150" width="10.85546875" style="82" customWidth="1"/>
    <col min="6151" max="6151" width="11" style="82" customWidth="1"/>
    <col min="6152" max="6152" width="12.140625" style="82" customWidth="1"/>
    <col min="6153" max="6153" width="11.7109375" style="82" customWidth="1"/>
    <col min="6154" max="6156" width="11.5703125" style="82" customWidth="1"/>
    <col min="6157" max="6157" width="12.42578125" style="82" customWidth="1"/>
    <col min="6158" max="6158" width="12.7109375" style="82" customWidth="1"/>
    <col min="6159" max="6159" width="13.7109375" style="82" customWidth="1"/>
    <col min="6160" max="6399" width="9.140625" style="82"/>
    <col min="6400" max="6400" width="8.7109375" style="82" customWidth="1"/>
    <col min="6401" max="6401" width="8.85546875" style="82" customWidth="1"/>
    <col min="6402" max="6402" width="42.42578125" style="82" customWidth="1"/>
    <col min="6403" max="6403" width="7.85546875" style="82" customWidth="1"/>
    <col min="6404" max="6404" width="9.140625" style="82"/>
    <col min="6405" max="6405" width="10.7109375" style="82" customWidth="1"/>
    <col min="6406" max="6406" width="10.85546875" style="82" customWidth="1"/>
    <col min="6407" max="6407" width="11" style="82" customWidth="1"/>
    <col min="6408" max="6408" width="12.140625" style="82" customWidth="1"/>
    <col min="6409" max="6409" width="11.7109375" style="82" customWidth="1"/>
    <col min="6410" max="6412" width="11.5703125" style="82" customWidth="1"/>
    <col min="6413" max="6413" width="12.42578125" style="82" customWidth="1"/>
    <col min="6414" max="6414" width="12.7109375" style="82" customWidth="1"/>
    <col min="6415" max="6415" width="13.7109375" style="82" customWidth="1"/>
    <col min="6416" max="6655" width="9.140625" style="82"/>
    <col min="6656" max="6656" width="8.7109375" style="82" customWidth="1"/>
    <col min="6657" max="6657" width="8.85546875" style="82" customWidth="1"/>
    <col min="6658" max="6658" width="42.42578125" style="82" customWidth="1"/>
    <col min="6659" max="6659" width="7.85546875" style="82" customWidth="1"/>
    <col min="6660" max="6660" width="9.140625" style="82"/>
    <col min="6661" max="6661" width="10.7109375" style="82" customWidth="1"/>
    <col min="6662" max="6662" width="10.85546875" style="82" customWidth="1"/>
    <col min="6663" max="6663" width="11" style="82" customWidth="1"/>
    <col min="6664" max="6664" width="12.140625" style="82" customWidth="1"/>
    <col min="6665" max="6665" width="11.7109375" style="82" customWidth="1"/>
    <col min="6666" max="6668" width="11.5703125" style="82" customWidth="1"/>
    <col min="6669" max="6669" width="12.42578125" style="82" customWidth="1"/>
    <col min="6670" max="6670" width="12.7109375" style="82" customWidth="1"/>
    <col min="6671" max="6671" width="13.7109375" style="82" customWidth="1"/>
    <col min="6672" max="6911" width="9.140625" style="82"/>
    <col min="6912" max="6912" width="8.7109375" style="82" customWidth="1"/>
    <col min="6913" max="6913" width="8.85546875" style="82" customWidth="1"/>
    <col min="6914" max="6914" width="42.42578125" style="82" customWidth="1"/>
    <col min="6915" max="6915" width="7.85546875" style="82" customWidth="1"/>
    <col min="6916" max="6916" width="9.140625" style="82"/>
    <col min="6917" max="6917" width="10.7109375" style="82" customWidth="1"/>
    <col min="6918" max="6918" width="10.85546875" style="82" customWidth="1"/>
    <col min="6919" max="6919" width="11" style="82" customWidth="1"/>
    <col min="6920" max="6920" width="12.140625" style="82" customWidth="1"/>
    <col min="6921" max="6921" width="11.7109375" style="82" customWidth="1"/>
    <col min="6922" max="6924" width="11.5703125" style="82" customWidth="1"/>
    <col min="6925" max="6925" width="12.42578125" style="82" customWidth="1"/>
    <col min="6926" max="6926" width="12.7109375" style="82" customWidth="1"/>
    <col min="6927" max="6927" width="13.7109375" style="82" customWidth="1"/>
    <col min="6928" max="7167" width="9.140625" style="82"/>
    <col min="7168" max="7168" width="8.7109375" style="82" customWidth="1"/>
    <col min="7169" max="7169" width="8.85546875" style="82" customWidth="1"/>
    <col min="7170" max="7170" width="42.42578125" style="82" customWidth="1"/>
    <col min="7171" max="7171" width="7.85546875" style="82" customWidth="1"/>
    <col min="7172" max="7172" width="9.140625" style="82"/>
    <col min="7173" max="7173" width="10.7109375" style="82" customWidth="1"/>
    <col min="7174" max="7174" width="10.85546875" style="82" customWidth="1"/>
    <col min="7175" max="7175" width="11" style="82" customWidth="1"/>
    <col min="7176" max="7176" width="12.140625" style="82" customWidth="1"/>
    <col min="7177" max="7177" width="11.7109375" style="82" customWidth="1"/>
    <col min="7178" max="7180" width="11.5703125" style="82" customWidth="1"/>
    <col min="7181" max="7181" width="12.42578125" style="82" customWidth="1"/>
    <col min="7182" max="7182" width="12.7109375" style="82" customWidth="1"/>
    <col min="7183" max="7183" width="13.7109375" style="82" customWidth="1"/>
    <col min="7184" max="7423" width="9.140625" style="82"/>
    <col min="7424" max="7424" width="8.7109375" style="82" customWidth="1"/>
    <col min="7425" max="7425" width="8.85546875" style="82" customWidth="1"/>
    <col min="7426" max="7426" width="42.42578125" style="82" customWidth="1"/>
    <col min="7427" max="7427" width="7.85546875" style="82" customWidth="1"/>
    <col min="7428" max="7428" width="9.140625" style="82"/>
    <col min="7429" max="7429" width="10.7109375" style="82" customWidth="1"/>
    <col min="7430" max="7430" width="10.85546875" style="82" customWidth="1"/>
    <col min="7431" max="7431" width="11" style="82" customWidth="1"/>
    <col min="7432" max="7432" width="12.140625" style="82" customWidth="1"/>
    <col min="7433" max="7433" width="11.7109375" style="82" customWidth="1"/>
    <col min="7434" max="7436" width="11.5703125" style="82" customWidth="1"/>
    <col min="7437" max="7437" width="12.42578125" style="82" customWidth="1"/>
    <col min="7438" max="7438" width="12.7109375" style="82" customWidth="1"/>
    <col min="7439" max="7439" width="13.7109375" style="82" customWidth="1"/>
    <col min="7440" max="7679" width="9.140625" style="82"/>
    <col min="7680" max="7680" width="8.7109375" style="82" customWidth="1"/>
    <col min="7681" max="7681" width="8.85546875" style="82" customWidth="1"/>
    <col min="7682" max="7682" width="42.42578125" style="82" customWidth="1"/>
    <col min="7683" max="7683" width="7.85546875" style="82" customWidth="1"/>
    <col min="7684" max="7684" width="9.140625" style="82"/>
    <col min="7685" max="7685" width="10.7109375" style="82" customWidth="1"/>
    <col min="7686" max="7686" width="10.85546875" style="82" customWidth="1"/>
    <col min="7687" max="7687" width="11" style="82" customWidth="1"/>
    <col min="7688" max="7688" width="12.140625" style="82" customWidth="1"/>
    <col min="7689" max="7689" width="11.7109375" style="82" customWidth="1"/>
    <col min="7690" max="7692" width="11.5703125" style="82" customWidth="1"/>
    <col min="7693" max="7693" width="12.42578125" style="82" customWidth="1"/>
    <col min="7694" max="7694" width="12.7109375" style="82" customWidth="1"/>
    <col min="7695" max="7695" width="13.7109375" style="82" customWidth="1"/>
    <col min="7696" max="7935" width="9.140625" style="82"/>
    <col min="7936" max="7936" width="8.7109375" style="82" customWidth="1"/>
    <col min="7937" max="7937" width="8.85546875" style="82" customWidth="1"/>
    <col min="7938" max="7938" width="42.42578125" style="82" customWidth="1"/>
    <col min="7939" max="7939" width="7.85546875" style="82" customWidth="1"/>
    <col min="7940" max="7940" width="9.140625" style="82"/>
    <col min="7941" max="7941" width="10.7109375" style="82" customWidth="1"/>
    <col min="7942" max="7942" width="10.85546875" style="82" customWidth="1"/>
    <col min="7943" max="7943" width="11" style="82" customWidth="1"/>
    <col min="7944" max="7944" width="12.140625" style="82" customWidth="1"/>
    <col min="7945" max="7945" width="11.7109375" style="82" customWidth="1"/>
    <col min="7946" max="7948" width="11.5703125" style="82" customWidth="1"/>
    <col min="7949" max="7949" width="12.42578125" style="82" customWidth="1"/>
    <col min="7950" max="7950" width="12.7109375" style="82" customWidth="1"/>
    <col min="7951" max="7951" width="13.7109375" style="82" customWidth="1"/>
    <col min="7952" max="8191" width="9.140625" style="82"/>
    <col min="8192" max="8192" width="8.7109375" style="82" customWidth="1"/>
    <col min="8193" max="8193" width="8.85546875" style="82" customWidth="1"/>
    <col min="8194" max="8194" width="42.42578125" style="82" customWidth="1"/>
    <col min="8195" max="8195" width="7.85546875" style="82" customWidth="1"/>
    <col min="8196" max="8196" width="9.140625" style="82"/>
    <col min="8197" max="8197" width="10.7109375" style="82" customWidth="1"/>
    <col min="8198" max="8198" width="10.85546875" style="82" customWidth="1"/>
    <col min="8199" max="8199" width="11" style="82" customWidth="1"/>
    <col min="8200" max="8200" width="12.140625" style="82" customWidth="1"/>
    <col min="8201" max="8201" width="11.7109375" style="82" customWidth="1"/>
    <col min="8202" max="8204" width="11.5703125" style="82" customWidth="1"/>
    <col min="8205" max="8205" width="12.42578125" style="82" customWidth="1"/>
    <col min="8206" max="8206" width="12.7109375" style="82" customWidth="1"/>
    <col min="8207" max="8207" width="13.7109375" style="82" customWidth="1"/>
    <col min="8208" max="8447" width="9.140625" style="82"/>
    <col min="8448" max="8448" width="8.7109375" style="82" customWidth="1"/>
    <col min="8449" max="8449" width="8.85546875" style="82" customWidth="1"/>
    <col min="8450" max="8450" width="42.42578125" style="82" customWidth="1"/>
    <col min="8451" max="8451" width="7.85546875" style="82" customWidth="1"/>
    <col min="8452" max="8452" width="9.140625" style="82"/>
    <col min="8453" max="8453" width="10.7109375" style="82" customWidth="1"/>
    <col min="8454" max="8454" width="10.85546875" style="82" customWidth="1"/>
    <col min="8455" max="8455" width="11" style="82" customWidth="1"/>
    <col min="8456" max="8456" width="12.140625" style="82" customWidth="1"/>
    <col min="8457" max="8457" width="11.7109375" style="82" customWidth="1"/>
    <col min="8458" max="8460" width="11.5703125" style="82" customWidth="1"/>
    <col min="8461" max="8461" width="12.42578125" style="82" customWidth="1"/>
    <col min="8462" max="8462" width="12.7109375" style="82" customWidth="1"/>
    <col min="8463" max="8463" width="13.7109375" style="82" customWidth="1"/>
    <col min="8464" max="8703" width="9.140625" style="82"/>
    <col min="8704" max="8704" width="8.7109375" style="82" customWidth="1"/>
    <col min="8705" max="8705" width="8.85546875" style="82" customWidth="1"/>
    <col min="8706" max="8706" width="42.42578125" style="82" customWidth="1"/>
    <col min="8707" max="8707" width="7.85546875" style="82" customWidth="1"/>
    <col min="8708" max="8708" width="9.140625" style="82"/>
    <col min="8709" max="8709" width="10.7109375" style="82" customWidth="1"/>
    <col min="8710" max="8710" width="10.85546875" style="82" customWidth="1"/>
    <col min="8711" max="8711" width="11" style="82" customWidth="1"/>
    <col min="8712" max="8712" width="12.140625" style="82" customWidth="1"/>
    <col min="8713" max="8713" width="11.7109375" style="82" customWidth="1"/>
    <col min="8714" max="8716" width="11.5703125" style="82" customWidth="1"/>
    <col min="8717" max="8717" width="12.42578125" style="82" customWidth="1"/>
    <col min="8718" max="8718" width="12.7109375" style="82" customWidth="1"/>
    <col min="8719" max="8719" width="13.7109375" style="82" customWidth="1"/>
    <col min="8720" max="8959" width="9.140625" style="82"/>
    <col min="8960" max="8960" width="8.7109375" style="82" customWidth="1"/>
    <col min="8961" max="8961" width="8.85546875" style="82" customWidth="1"/>
    <col min="8962" max="8962" width="42.42578125" style="82" customWidth="1"/>
    <col min="8963" max="8963" width="7.85546875" style="82" customWidth="1"/>
    <col min="8964" max="8964" width="9.140625" style="82"/>
    <col min="8965" max="8965" width="10.7109375" style="82" customWidth="1"/>
    <col min="8966" max="8966" width="10.85546875" style="82" customWidth="1"/>
    <col min="8967" max="8967" width="11" style="82" customWidth="1"/>
    <col min="8968" max="8968" width="12.140625" style="82" customWidth="1"/>
    <col min="8969" max="8969" width="11.7109375" style="82" customWidth="1"/>
    <col min="8970" max="8972" width="11.5703125" style="82" customWidth="1"/>
    <col min="8973" max="8973" width="12.42578125" style="82" customWidth="1"/>
    <col min="8974" max="8974" width="12.7109375" style="82" customWidth="1"/>
    <col min="8975" max="8975" width="13.7109375" style="82" customWidth="1"/>
    <col min="8976" max="9215" width="9.140625" style="82"/>
    <col min="9216" max="9216" width="8.7109375" style="82" customWidth="1"/>
    <col min="9217" max="9217" width="8.85546875" style="82" customWidth="1"/>
    <col min="9218" max="9218" width="42.42578125" style="82" customWidth="1"/>
    <col min="9219" max="9219" width="7.85546875" style="82" customWidth="1"/>
    <col min="9220" max="9220" width="9.140625" style="82"/>
    <col min="9221" max="9221" width="10.7109375" style="82" customWidth="1"/>
    <col min="9222" max="9222" width="10.85546875" style="82" customWidth="1"/>
    <col min="9223" max="9223" width="11" style="82" customWidth="1"/>
    <col min="9224" max="9224" width="12.140625" style="82" customWidth="1"/>
    <col min="9225" max="9225" width="11.7109375" style="82" customWidth="1"/>
    <col min="9226" max="9228" width="11.5703125" style="82" customWidth="1"/>
    <col min="9229" max="9229" width="12.42578125" style="82" customWidth="1"/>
    <col min="9230" max="9230" width="12.7109375" style="82" customWidth="1"/>
    <col min="9231" max="9231" width="13.7109375" style="82" customWidth="1"/>
    <col min="9232" max="9471" width="9.140625" style="82"/>
    <col min="9472" max="9472" width="8.7109375" style="82" customWidth="1"/>
    <col min="9473" max="9473" width="8.85546875" style="82" customWidth="1"/>
    <col min="9474" max="9474" width="42.42578125" style="82" customWidth="1"/>
    <col min="9475" max="9475" width="7.85546875" style="82" customWidth="1"/>
    <col min="9476" max="9476" width="9.140625" style="82"/>
    <col min="9477" max="9477" width="10.7109375" style="82" customWidth="1"/>
    <col min="9478" max="9478" width="10.85546875" style="82" customWidth="1"/>
    <col min="9479" max="9479" width="11" style="82" customWidth="1"/>
    <col min="9480" max="9480" width="12.140625" style="82" customWidth="1"/>
    <col min="9481" max="9481" width="11.7109375" style="82" customWidth="1"/>
    <col min="9482" max="9484" width="11.5703125" style="82" customWidth="1"/>
    <col min="9485" max="9485" width="12.42578125" style="82" customWidth="1"/>
    <col min="9486" max="9486" width="12.7109375" style="82" customWidth="1"/>
    <col min="9487" max="9487" width="13.7109375" style="82" customWidth="1"/>
    <col min="9488" max="9727" width="9.140625" style="82"/>
    <col min="9728" max="9728" width="8.7109375" style="82" customWidth="1"/>
    <col min="9729" max="9729" width="8.85546875" style="82" customWidth="1"/>
    <col min="9730" max="9730" width="42.42578125" style="82" customWidth="1"/>
    <col min="9731" max="9731" width="7.85546875" style="82" customWidth="1"/>
    <col min="9732" max="9732" width="9.140625" style="82"/>
    <col min="9733" max="9733" width="10.7109375" style="82" customWidth="1"/>
    <col min="9734" max="9734" width="10.85546875" style="82" customWidth="1"/>
    <col min="9735" max="9735" width="11" style="82" customWidth="1"/>
    <col min="9736" max="9736" width="12.140625" style="82" customWidth="1"/>
    <col min="9737" max="9737" width="11.7109375" style="82" customWidth="1"/>
    <col min="9738" max="9740" width="11.5703125" style="82" customWidth="1"/>
    <col min="9741" max="9741" width="12.42578125" style="82" customWidth="1"/>
    <col min="9742" max="9742" width="12.7109375" style="82" customWidth="1"/>
    <col min="9743" max="9743" width="13.7109375" style="82" customWidth="1"/>
    <col min="9744" max="9983" width="9.140625" style="82"/>
    <col min="9984" max="9984" width="8.7109375" style="82" customWidth="1"/>
    <col min="9985" max="9985" width="8.85546875" style="82" customWidth="1"/>
    <col min="9986" max="9986" width="42.42578125" style="82" customWidth="1"/>
    <col min="9987" max="9987" width="7.85546875" style="82" customWidth="1"/>
    <col min="9988" max="9988" width="9.140625" style="82"/>
    <col min="9989" max="9989" width="10.7109375" style="82" customWidth="1"/>
    <col min="9990" max="9990" width="10.85546875" style="82" customWidth="1"/>
    <col min="9991" max="9991" width="11" style="82" customWidth="1"/>
    <col min="9992" max="9992" width="12.140625" style="82" customWidth="1"/>
    <col min="9993" max="9993" width="11.7109375" style="82" customWidth="1"/>
    <col min="9994" max="9996" width="11.5703125" style="82" customWidth="1"/>
    <col min="9997" max="9997" width="12.42578125" style="82" customWidth="1"/>
    <col min="9998" max="9998" width="12.7109375" style="82" customWidth="1"/>
    <col min="9999" max="9999" width="13.7109375" style="82" customWidth="1"/>
    <col min="10000" max="10239" width="9.140625" style="82"/>
    <col min="10240" max="10240" width="8.7109375" style="82" customWidth="1"/>
    <col min="10241" max="10241" width="8.85546875" style="82" customWidth="1"/>
    <col min="10242" max="10242" width="42.42578125" style="82" customWidth="1"/>
    <col min="10243" max="10243" width="7.85546875" style="82" customWidth="1"/>
    <col min="10244" max="10244" width="9.140625" style="82"/>
    <col min="10245" max="10245" width="10.7109375" style="82" customWidth="1"/>
    <col min="10246" max="10246" width="10.85546875" style="82" customWidth="1"/>
    <col min="10247" max="10247" width="11" style="82" customWidth="1"/>
    <col min="10248" max="10248" width="12.140625" style="82" customWidth="1"/>
    <col min="10249" max="10249" width="11.7109375" style="82" customWidth="1"/>
    <col min="10250" max="10252" width="11.5703125" style="82" customWidth="1"/>
    <col min="10253" max="10253" width="12.42578125" style="82" customWidth="1"/>
    <col min="10254" max="10254" width="12.7109375" style="82" customWidth="1"/>
    <col min="10255" max="10255" width="13.7109375" style="82" customWidth="1"/>
    <col min="10256" max="10495" width="9.140625" style="82"/>
    <col min="10496" max="10496" width="8.7109375" style="82" customWidth="1"/>
    <col min="10497" max="10497" width="8.85546875" style="82" customWidth="1"/>
    <col min="10498" max="10498" width="42.42578125" style="82" customWidth="1"/>
    <col min="10499" max="10499" width="7.85546875" style="82" customWidth="1"/>
    <col min="10500" max="10500" width="9.140625" style="82"/>
    <col min="10501" max="10501" width="10.7109375" style="82" customWidth="1"/>
    <col min="10502" max="10502" width="10.85546875" style="82" customWidth="1"/>
    <col min="10503" max="10503" width="11" style="82" customWidth="1"/>
    <col min="10504" max="10504" width="12.140625" style="82" customWidth="1"/>
    <col min="10505" max="10505" width="11.7109375" style="82" customWidth="1"/>
    <col min="10506" max="10508" width="11.5703125" style="82" customWidth="1"/>
    <col min="10509" max="10509" width="12.42578125" style="82" customWidth="1"/>
    <col min="10510" max="10510" width="12.7109375" style="82" customWidth="1"/>
    <col min="10511" max="10511" width="13.7109375" style="82" customWidth="1"/>
    <col min="10512" max="10751" width="9.140625" style="82"/>
    <col min="10752" max="10752" width="8.7109375" style="82" customWidth="1"/>
    <col min="10753" max="10753" width="8.85546875" style="82" customWidth="1"/>
    <col min="10754" max="10754" width="42.42578125" style="82" customWidth="1"/>
    <col min="10755" max="10755" width="7.85546875" style="82" customWidth="1"/>
    <col min="10756" max="10756" width="9.140625" style="82"/>
    <col min="10757" max="10757" width="10.7109375" style="82" customWidth="1"/>
    <col min="10758" max="10758" width="10.85546875" style="82" customWidth="1"/>
    <col min="10759" max="10759" width="11" style="82" customWidth="1"/>
    <col min="10760" max="10760" width="12.140625" style="82" customWidth="1"/>
    <col min="10761" max="10761" width="11.7109375" style="82" customWidth="1"/>
    <col min="10762" max="10764" width="11.5703125" style="82" customWidth="1"/>
    <col min="10765" max="10765" width="12.42578125" style="82" customWidth="1"/>
    <col min="10766" max="10766" width="12.7109375" style="82" customWidth="1"/>
    <col min="10767" max="10767" width="13.7109375" style="82" customWidth="1"/>
    <col min="10768" max="11007" width="9.140625" style="82"/>
    <col min="11008" max="11008" width="8.7109375" style="82" customWidth="1"/>
    <col min="11009" max="11009" width="8.85546875" style="82" customWidth="1"/>
    <col min="11010" max="11010" width="42.42578125" style="82" customWidth="1"/>
    <col min="11011" max="11011" width="7.85546875" style="82" customWidth="1"/>
    <col min="11012" max="11012" width="9.140625" style="82"/>
    <col min="11013" max="11013" width="10.7109375" style="82" customWidth="1"/>
    <col min="11014" max="11014" width="10.85546875" style="82" customWidth="1"/>
    <col min="11015" max="11015" width="11" style="82" customWidth="1"/>
    <col min="11016" max="11016" width="12.140625" style="82" customWidth="1"/>
    <col min="11017" max="11017" width="11.7109375" style="82" customWidth="1"/>
    <col min="11018" max="11020" width="11.5703125" style="82" customWidth="1"/>
    <col min="11021" max="11021" width="12.42578125" style="82" customWidth="1"/>
    <col min="11022" max="11022" width="12.7109375" style="82" customWidth="1"/>
    <col min="11023" max="11023" width="13.7109375" style="82" customWidth="1"/>
    <col min="11024" max="11263" width="9.140625" style="82"/>
    <col min="11264" max="11264" width="8.7109375" style="82" customWidth="1"/>
    <col min="11265" max="11265" width="8.85546875" style="82" customWidth="1"/>
    <col min="11266" max="11266" width="42.42578125" style="82" customWidth="1"/>
    <col min="11267" max="11267" width="7.85546875" style="82" customWidth="1"/>
    <col min="11268" max="11268" width="9.140625" style="82"/>
    <col min="11269" max="11269" width="10.7109375" style="82" customWidth="1"/>
    <col min="11270" max="11270" width="10.85546875" style="82" customWidth="1"/>
    <col min="11271" max="11271" width="11" style="82" customWidth="1"/>
    <col min="11272" max="11272" width="12.140625" style="82" customWidth="1"/>
    <col min="11273" max="11273" width="11.7109375" style="82" customWidth="1"/>
    <col min="11274" max="11276" width="11.5703125" style="82" customWidth="1"/>
    <col min="11277" max="11277" width="12.42578125" style="82" customWidth="1"/>
    <col min="11278" max="11278" width="12.7109375" style="82" customWidth="1"/>
    <col min="11279" max="11279" width="13.7109375" style="82" customWidth="1"/>
    <col min="11280" max="11519" width="9.140625" style="82"/>
    <col min="11520" max="11520" width="8.7109375" style="82" customWidth="1"/>
    <col min="11521" max="11521" width="8.85546875" style="82" customWidth="1"/>
    <col min="11522" max="11522" width="42.42578125" style="82" customWidth="1"/>
    <col min="11523" max="11523" width="7.85546875" style="82" customWidth="1"/>
    <col min="11524" max="11524" width="9.140625" style="82"/>
    <col min="11525" max="11525" width="10.7109375" style="82" customWidth="1"/>
    <col min="11526" max="11526" width="10.85546875" style="82" customWidth="1"/>
    <col min="11527" max="11527" width="11" style="82" customWidth="1"/>
    <col min="11528" max="11528" width="12.140625" style="82" customWidth="1"/>
    <col min="11529" max="11529" width="11.7109375" style="82" customWidth="1"/>
    <col min="11530" max="11532" width="11.5703125" style="82" customWidth="1"/>
    <col min="11533" max="11533" width="12.42578125" style="82" customWidth="1"/>
    <col min="11534" max="11534" width="12.7109375" style="82" customWidth="1"/>
    <col min="11535" max="11535" width="13.7109375" style="82" customWidth="1"/>
    <col min="11536" max="11775" width="9.140625" style="82"/>
    <col min="11776" max="11776" width="8.7109375" style="82" customWidth="1"/>
    <col min="11777" max="11777" width="8.85546875" style="82" customWidth="1"/>
    <col min="11778" max="11778" width="42.42578125" style="82" customWidth="1"/>
    <col min="11779" max="11779" width="7.85546875" style="82" customWidth="1"/>
    <col min="11780" max="11780" width="9.140625" style="82"/>
    <col min="11781" max="11781" width="10.7109375" style="82" customWidth="1"/>
    <col min="11782" max="11782" width="10.85546875" style="82" customWidth="1"/>
    <col min="11783" max="11783" width="11" style="82" customWidth="1"/>
    <col min="11784" max="11784" width="12.140625" style="82" customWidth="1"/>
    <col min="11785" max="11785" width="11.7109375" style="82" customWidth="1"/>
    <col min="11786" max="11788" width="11.5703125" style="82" customWidth="1"/>
    <col min="11789" max="11789" width="12.42578125" style="82" customWidth="1"/>
    <col min="11790" max="11790" width="12.7109375" style="82" customWidth="1"/>
    <col min="11791" max="11791" width="13.7109375" style="82" customWidth="1"/>
    <col min="11792" max="12031" width="9.140625" style="82"/>
    <col min="12032" max="12032" width="8.7109375" style="82" customWidth="1"/>
    <col min="12033" max="12033" width="8.85546875" style="82" customWidth="1"/>
    <col min="12034" max="12034" width="42.42578125" style="82" customWidth="1"/>
    <col min="12035" max="12035" width="7.85546875" style="82" customWidth="1"/>
    <col min="12036" max="12036" width="9.140625" style="82"/>
    <col min="12037" max="12037" width="10.7109375" style="82" customWidth="1"/>
    <col min="12038" max="12038" width="10.85546875" style="82" customWidth="1"/>
    <col min="12039" max="12039" width="11" style="82" customWidth="1"/>
    <col min="12040" max="12040" width="12.140625" style="82" customWidth="1"/>
    <col min="12041" max="12041" width="11.7109375" style="82" customWidth="1"/>
    <col min="12042" max="12044" width="11.5703125" style="82" customWidth="1"/>
    <col min="12045" max="12045" width="12.42578125" style="82" customWidth="1"/>
    <col min="12046" max="12046" width="12.7109375" style="82" customWidth="1"/>
    <col min="12047" max="12047" width="13.7109375" style="82" customWidth="1"/>
    <col min="12048" max="12287" width="9.140625" style="82"/>
    <col min="12288" max="12288" width="8.7109375" style="82" customWidth="1"/>
    <col min="12289" max="12289" width="8.85546875" style="82" customWidth="1"/>
    <col min="12290" max="12290" width="42.42578125" style="82" customWidth="1"/>
    <col min="12291" max="12291" width="7.85546875" style="82" customWidth="1"/>
    <col min="12292" max="12292" width="9.140625" style="82"/>
    <col min="12293" max="12293" width="10.7109375" style="82" customWidth="1"/>
    <col min="12294" max="12294" width="10.85546875" style="82" customWidth="1"/>
    <col min="12295" max="12295" width="11" style="82" customWidth="1"/>
    <col min="12296" max="12296" width="12.140625" style="82" customWidth="1"/>
    <col min="12297" max="12297" width="11.7109375" style="82" customWidth="1"/>
    <col min="12298" max="12300" width="11.5703125" style="82" customWidth="1"/>
    <col min="12301" max="12301" width="12.42578125" style="82" customWidth="1"/>
    <col min="12302" max="12302" width="12.7109375" style="82" customWidth="1"/>
    <col min="12303" max="12303" width="13.7109375" style="82" customWidth="1"/>
    <col min="12304" max="12543" width="9.140625" style="82"/>
    <col min="12544" max="12544" width="8.7109375" style="82" customWidth="1"/>
    <col min="12545" max="12545" width="8.85546875" style="82" customWidth="1"/>
    <col min="12546" max="12546" width="42.42578125" style="82" customWidth="1"/>
    <col min="12547" max="12547" width="7.85546875" style="82" customWidth="1"/>
    <col min="12548" max="12548" width="9.140625" style="82"/>
    <col min="12549" max="12549" width="10.7109375" style="82" customWidth="1"/>
    <col min="12550" max="12550" width="10.85546875" style="82" customWidth="1"/>
    <col min="12551" max="12551" width="11" style="82" customWidth="1"/>
    <col min="12552" max="12552" width="12.140625" style="82" customWidth="1"/>
    <col min="12553" max="12553" width="11.7109375" style="82" customWidth="1"/>
    <col min="12554" max="12556" width="11.5703125" style="82" customWidth="1"/>
    <col min="12557" max="12557" width="12.42578125" style="82" customWidth="1"/>
    <col min="12558" max="12558" width="12.7109375" style="82" customWidth="1"/>
    <col min="12559" max="12559" width="13.7109375" style="82" customWidth="1"/>
    <col min="12560" max="12799" width="9.140625" style="82"/>
    <col min="12800" max="12800" width="8.7109375" style="82" customWidth="1"/>
    <col min="12801" max="12801" width="8.85546875" style="82" customWidth="1"/>
    <col min="12802" max="12802" width="42.42578125" style="82" customWidth="1"/>
    <col min="12803" max="12803" width="7.85546875" style="82" customWidth="1"/>
    <col min="12804" max="12804" width="9.140625" style="82"/>
    <col min="12805" max="12805" width="10.7109375" style="82" customWidth="1"/>
    <col min="12806" max="12806" width="10.85546875" style="82" customWidth="1"/>
    <col min="12807" max="12807" width="11" style="82" customWidth="1"/>
    <col min="12808" max="12808" width="12.140625" style="82" customWidth="1"/>
    <col min="12809" max="12809" width="11.7109375" style="82" customWidth="1"/>
    <col min="12810" max="12812" width="11.5703125" style="82" customWidth="1"/>
    <col min="12813" max="12813" width="12.42578125" style="82" customWidth="1"/>
    <col min="12814" max="12814" width="12.7109375" style="82" customWidth="1"/>
    <col min="12815" max="12815" width="13.7109375" style="82" customWidth="1"/>
    <col min="12816" max="13055" width="9.140625" style="82"/>
    <col min="13056" max="13056" width="8.7109375" style="82" customWidth="1"/>
    <col min="13057" max="13057" width="8.85546875" style="82" customWidth="1"/>
    <col min="13058" max="13058" width="42.42578125" style="82" customWidth="1"/>
    <col min="13059" max="13059" width="7.85546875" style="82" customWidth="1"/>
    <col min="13060" max="13060" width="9.140625" style="82"/>
    <col min="13061" max="13061" width="10.7109375" style="82" customWidth="1"/>
    <col min="13062" max="13062" width="10.85546875" style="82" customWidth="1"/>
    <col min="13063" max="13063" width="11" style="82" customWidth="1"/>
    <col min="13064" max="13064" width="12.140625" style="82" customWidth="1"/>
    <col min="13065" max="13065" width="11.7109375" style="82" customWidth="1"/>
    <col min="13066" max="13068" width="11.5703125" style="82" customWidth="1"/>
    <col min="13069" max="13069" width="12.42578125" style="82" customWidth="1"/>
    <col min="13070" max="13070" width="12.7109375" style="82" customWidth="1"/>
    <col min="13071" max="13071" width="13.7109375" style="82" customWidth="1"/>
    <col min="13072" max="13311" width="9.140625" style="82"/>
    <col min="13312" max="13312" width="8.7109375" style="82" customWidth="1"/>
    <col min="13313" max="13313" width="8.85546875" style="82" customWidth="1"/>
    <col min="13314" max="13314" width="42.42578125" style="82" customWidth="1"/>
    <col min="13315" max="13315" width="7.85546875" style="82" customWidth="1"/>
    <col min="13316" max="13316" width="9.140625" style="82"/>
    <col min="13317" max="13317" width="10.7109375" style="82" customWidth="1"/>
    <col min="13318" max="13318" width="10.85546875" style="82" customWidth="1"/>
    <col min="13319" max="13319" width="11" style="82" customWidth="1"/>
    <col min="13320" max="13320" width="12.140625" style="82" customWidth="1"/>
    <col min="13321" max="13321" width="11.7109375" style="82" customWidth="1"/>
    <col min="13322" max="13324" width="11.5703125" style="82" customWidth="1"/>
    <col min="13325" max="13325" width="12.42578125" style="82" customWidth="1"/>
    <col min="13326" max="13326" width="12.7109375" style="82" customWidth="1"/>
    <col min="13327" max="13327" width="13.7109375" style="82" customWidth="1"/>
    <col min="13328" max="13567" width="9.140625" style="82"/>
    <col min="13568" max="13568" width="8.7109375" style="82" customWidth="1"/>
    <col min="13569" max="13569" width="8.85546875" style="82" customWidth="1"/>
    <col min="13570" max="13570" width="42.42578125" style="82" customWidth="1"/>
    <col min="13571" max="13571" width="7.85546875" style="82" customWidth="1"/>
    <col min="13572" max="13572" width="9.140625" style="82"/>
    <col min="13573" max="13573" width="10.7109375" style="82" customWidth="1"/>
    <col min="13574" max="13574" width="10.85546875" style="82" customWidth="1"/>
    <col min="13575" max="13575" width="11" style="82" customWidth="1"/>
    <col min="13576" max="13576" width="12.140625" style="82" customWidth="1"/>
    <col min="13577" max="13577" width="11.7109375" style="82" customWidth="1"/>
    <col min="13578" max="13580" width="11.5703125" style="82" customWidth="1"/>
    <col min="13581" max="13581" width="12.42578125" style="82" customWidth="1"/>
    <col min="13582" max="13582" width="12.7109375" style="82" customWidth="1"/>
    <col min="13583" max="13583" width="13.7109375" style="82" customWidth="1"/>
    <col min="13584" max="13823" width="9.140625" style="82"/>
    <col min="13824" max="13824" width="8.7109375" style="82" customWidth="1"/>
    <col min="13825" max="13825" width="8.85546875" style="82" customWidth="1"/>
    <col min="13826" max="13826" width="42.42578125" style="82" customWidth="1"/>
    <col min="13827" max="13827" width="7.85546875" style="82" customWidth="1"/>
    <col min="13828" max="13828" width="9.140625" style="82"/>
    <col min="13829" max="13829" width="10.7109375" style="82" customWidth="1"/>
    <col min="13830" max="13830" width="10.85546875" style="82" customWidth="1"/>
    <col min="13831" max="13831" width="11" style="82" customWidth="1"/>
    <col min="13832" max="13832" width="12.140625" style="82" customWidth="1"/>
    <col min="13833" max="13833" width="11.7109375" style="82" customWidth="1"/>
    <col min="13834" max="13836" width="11.5703125" style="82" customWidth="1"/>
    <col min="13837" max="13837" width="12.42578125" style="82" customWidth="1"/>
    <col min="13838" max="13838" width="12.7109375" style="82" customWidth="1"/>
    <col min="13839" max="13839" width="13.7109375" style="82" customWidth="1"/>
    <col min="13840" max="14079" width="9.140625" style="82"/>
    <col min="14080" max="14080" width="8.7109375" style="82" customWidth="1"/>
    <col min="14081" max="14081" width="8.85546875" style="82" customWidth="1"/>
    <col min="14082" max="14082" width="42.42578125" style="82" customWidth="1"/>
    <col min="14083" max="14083" width="7.85546875" style="82" customWidth="1"/>
    <col min="14084" max="14084" width="9.140625" style="82"/>
    <col min="14085" max="14085" width="10.7109375" style="82" customWidth="1"/>
    <col min="14086" max="14086" width="10.85546875" style="82" customWidth="1"/>
    <col min="14087" max="14087" width="11" style="82" customWidth="1"/>
    <col min="14088" max="14088" width="12.140625" style="82" customWidth="1"/>
    <col min="14089" max="14089" width="11.7109375" style="82" customWidth="1"/>
    <col min="14090" max="14092" width="11.5703125" style="82" customWidth="1"/>
    <col min="14093" max="14093" width="12.42578125" style="82" customWidth="1"/>
    <col min="14094" max="14094" width="12.7109375" style="82" customWidth="1"/>
    <col min="14095" max="14095" width="13.7109375" style="82" customWidth="1"/>
    <col min="14096" max="14335" width="9.140625" style="82"/>
    <col min="14336" max="14336" width="8.7109375" style="82" customWidth="1"/>
    <col min="14337" max="14337" width="8.85546875" style="82" customWidth="1"/>
    <col min="14338" max="14338" width="42.42578125" style="82" customWidth="1"/>
    <col min="14339" max="14339" width="7.85546875" style="82" customWidth="1"/>
    <col min="14340" max="14340" width="9.140625" style="82"/>
    <col min="14341" max="14341" width="10.7109375" style="82" customWidth="1"/>
    <col min="14342" max="14342" width="10.85546875" style="82" customWidth="1"/>
    <col min="14343" max="14343" width="11" style="82" customWidth="1"/>
    <col min="14344" max="14344" width="12.140625" style="82" customWidth="1"/>
    <col min="14345" max="14345" width="11.7109375" style="82" customWidth="1"/>
    <col min="14346" max="14348" width="11.5703125" style="82" customWidth="1"/>
    <col min="14349" max="14349" width="12.42578125" style="82" customWidth="1"/>
    <col min="14350" max="14350" width="12.7109375" style="82" customWidth="1"/>
    <col min="14351" max="14351" width="13.7109375" style="82" customWidth="1"/>
    <col min="14352" max="14591" width="9.140625" style="82"/>
    <col min="14592" max="14592" width="8.7109375" style="82" customWidth="1"/>
    <col min="14593" max="14593" width="8.85546875" style="82" customWidth="1"/>
    <col min="14594" max="14594" width="42.42578125" style="82" customWidth="1"/>
    <col min="14595" max="14595" width="7.85546875" style="82" customWidth="1"/>
    <col min="14596" max="14596" width="9.140625" style="82"/>
    <col min="14597" max="14597" width="10.7109375" style="82" customWidth="1"/>
    <col min="14598" max="14598" width="10.85546875" style="82" customWidth="1"/>
    <col min="14599" max="14599" width="11" style="82" customWidth="1"/>
    <col min="14600" max="14600" width="12.140625" style="82" customWidth="1"/>
    <col min="14601" max="14601" width="11.7109375" style="82" customWidth="1"/>
    <col min="14602" max="14604" width="11.5703125" style="82" customWidth="1"/>
    <col min="14605" max="14605" width="12.42578125" style="82" customWidth="1"/>
    <col min="14606" max="14606" width="12.7109375" style="82" customWidth="1"/>
    <col min="14607" max="14607" width="13.7109375" style="82" customWidth="1"/>
    <col min="14608" max="14847" width="9.140625" style="82"/>
    <col min="14848" max="14848" width="8.7109375" style="82" customWidth="1"/>
    <col min="14849" max="14849" width="8.85546875" style="82" customWidth="1"/>
    <col min="14850" max="14850" width="42.42578125" style="82" customWidth="1"/>
    <col min="14851" max="14851" width="7.85546875" style="82" customWidth="1"/>
    <col min="14852" max="14852" width="9.140625" style="82"/>
    <col min="14853" max="14853" width="10.7109375" style="82" customWidth="1"/>
    <col min="14854" max="14854" width="10.85546875" style="82" customWidth="1"/>
    <col min="14855" max="14855" width="11" style="82" customWidth="1"/>
    <col min="14856" max="14856" width="12.140625" style="82" customWidth="1"/>
    <col min="14857" max="14857" width="11.7109375" style="82" customWidth="1"/>
    <col min="14858" max="14860" width="11.5703125" style="82" customWidth="1"/>
    <col min="14861" max="14861" width="12.42578125" style="82" customWidth="1"/>
    <col min="14862" max="14862" width="12.7109375" style="82" customWidth="1"/>
    <col min="14863" max="14863" width="13.7109375" style="82" customWidth="1"/>
    <col min="14864" max="15103" width="9.140625" style="82"/>
    <col min="15104" max="15104" width="8.7109375" style="82" customWidth="1"/>
    <col min="15105" max="15105" width="8.85546875" style="82" customWidth="1"/>
    <col min="15106" max="15106" width="42.42578125" style="82" customWidth="1"/>
    <col min="15107" max="15107" width="7.85546875" style="82" customWidth="1"/>
    <col min="15108" max="15108" width="9.140625" style="82"/>
    <col min="15109" max="15109" width="10.7109375" style="82" customWidth="1"/>
    <col min="15110" max="15110" width="10.85546875" style="82" customWidth="1"/>
    <col min="15111" max="15111" width="11" style="82" customWidth="1"/>
    <col min="15112" max="15112" width="12.140625" style="82" customWidth="1"/>
    <col min="15113" max="15113" width="11.7109375" style="82" customWidth="1"/>
    <col min="15114" max="15116" width="11.5703125" style="82" customWidth="1"/>
    <col min="15117" max="15117" width="12.42578125" style="82" customWidth="1"/>
    <col min="15118" max="15118" width="12.7109375" style="82" customWidth="1"/>
    <col min="15119" max="15119" width="13.7109375" style="82" customWidth="1"/>
    <col min="15120" max="15359" width="9.140625" style="82"/>
    <col min="15360" max="15360" width="8.7109375" style="82" customWidth="1"/>
    <col min="15361" max="15361" width="8.85546875" style="82" customWidth="1"/>
    <col min="15362" max="15362" width="42.42578125" style="82" customWidth="1"/>
    <col min="15363" max="15363" width="7.85546875" style="82" customWidth="1"/>
    <col min="15364" max="15364" width="9.140625" style="82"/>
    <col min="15365" max="15365" width="10.7109375" style="82" customWidth="1"/>
    <col min="15366" max="15366" width="10.85546875" style="82" customWidth="1"/>
    <col min="15367" max="15367" width="11" style="82" customWidth="1"/>
    <col min="15368" max="15368" width="12.140625" style="82" customWidth="1"/>
    <col min="15369" max="15369" width="11.7109375" style="82" customWidth="1"/>
    <col min="15370" max="15372" width="11.5703125" style="82" customWidth="1"/>
    <col min="15373" max="15373" width="12.42578125" style="82" customWidth="1"/>
    <col min="15374" max="15374" width="12.7109375" style="82" customWidth="1"/>
    <col min="15375" max="15375" width="13.7109375" style="82" customWidth="1"/>
    <col min="15376" max="15615" width="9.140625" style="82"/>
    <col min="15616" max="15616" width="8.7109375" style="82" customWidth="1"/>
    <col min="15617" max="15617" width="8.85546875" style="82" customWidth="1"/>
    <col min="15618" max="15618" width="42.42578125" style="82" customWidth="1"/>
    <col min="15619" max="15619" width="7.85546875" style="82" customWidth="1"/>
    <col min="15620" max="15620" width="9.140625" style="82"/>
    <col min="15621" max="15621" width="10.7109375" style="82" customWidth="1"/>
    <col min="15622" max="15622" width="10.85546875" style="82" customWidth="1"/>
    <col min="15623" max="15623" width="11" style="82" customWidth="1"/>
    <col min="15624" max="15624" width="12.140625" style="82" customWidth="1"/>
    <col min="15625" max="15625" width="11.7109375" style="82" customWidth="1"/>
    <col min="15626" max="15628" width="11.5703125" style="82" customWidth="1"/>
    <col min="15629" max="15629" width="12.42578125" style="82" customWidth="1"/>
    <col min="15630" max="15630" width="12.7109375" style="82" customWidth="1"/>
    <col min="15631" max="15631" width="13.7109375" style="82" customWidth="1"/>
    <col min="15632" max="15871" width="9.140625" style="82"/>
    <col min="15872" max="15872" width="8.7109375" style="82" customWidth="1"/>
    <col min="15873" max="15873" width="8.85546875" style="82" customWidth="1"/>
    <col min="15874" max="15874" width="42.42578125" style="82" customWidth="1"/>
    <col min="15875" max="15875" width="7.85546875" style="82" customWidth="1"/>
    <col min="15876" max="15876" width="9.140625" style="82"/>
    <col min="15877" max="15877" width="10.7109375" style="82" customWidth="1"/>
    <col min="15878" max="15878" width="10.85546875" style="82" customWidth="1"/>
    <col min="15879" max="15879" width="11" style="82" customWidth="1"/>
    <col min="15880" max="15880" width="12.140625" style="82" customWidth="1"/>
    <col min="15881" max="15881" width="11.7109375" style="82" customWidth="1"/>
    <col min="15882" max="15884" width="11.5703125" style="82" customWidth="1"/>
    <col min="15885" max="15885" width="12.42578125" style="82" customWidth="1"/>
    <col min="15886" max="15886" width="12.7109375" style="82" customWidth="1"/>
    <col min="15887" max="15887" width="13.7109375" style="82" customWidth="1"/>
    <col min="15888" max="16127" width="9.140625" style="82"/>
    <col min="16128" max="16128" width="8.7109375" style="82" customWidth="1"/>
    <col min="16129" max="16129" width="8.85546875" style="82" customWidth="1"/>
    <col min="16130" max="16130" width="42.42578125" style="82" customWidth="1"/>
    <col min="16131" max="16131" width="7.85546875" style="82" customWidth="1"/>
    <col min="16132" max="16132" width="9.140625" style="82"/>
    <col min="16133" max="16133" width="10.7109375" style="82" customWidth="1"/>
    <col min="16134" max="16134" width="10.85546875" style="82" customWidth="1"/>
    <col min="16135" max="16135" width="11" style="82" customWidth="1"/>
    <col min="16136" max="16136" width="12.140625" style="82" customWidth="1"/>
    <col min="16137" max="16137" width="11.7109375" style="82" customWidth="1"/>
    <col min="16138" max="16140" width="11.5703125" style="82" customWidth="1"/>
    <col min="16141" max="16141" width="12.42578125" style="82" customWidth="1"/>
    <col min="16142" max="16142" width="12.7109375" style="82" customWidth="1"/>
    <col min="16143" max="16143" width="13.7109375" style="82" customWidth="1"/>
    <col min="16144" max="16384" width="9.140625" style="82"/>
  </cols>
  <sheetData>
    <row r="1" spans="1:15" x14ac:dyDescent="0.2">
      <c r="A1" s="302" t="s">
        <v>816</v>
      </c>
      <c r="B1" s="302"/>
      <c r="C1" s="302"/>
      <c r="D1" s="302"/>
      <c r="E1" s="302"/>
      <c r="F1" s="302"/>
      <c r="G1" s="302"/>
      <c r="H1" s="302"/>
      <c r="I1" s="302"/>
      <c r="J1" s="302"/>
      <c r="K1" s="85"/>
      <c r="L1" s="85"/>
      <c r="M1" s="85"/>
      <c r="N1" s="85"/>
      <c r="O1" s="85"/>
    </row>
    <row r="2" spans="1:15" x14ac:dyDescent="0.2">
      <c r="A2" s="302" t="s">
        <v>747</v>
      </c>
      <c r="B2" s="302"/>
      <c r="C2" s="302"/>
      <c r="D2" s="302"/>
      <c r="E2" s="302"/>
      <c r="F2" s="302"/>
      <c r="G2" s="302"/>
      <c r="H2" s="302"/>
      <c r="I2" s="302"/>
      <c r="J2" s="302"/>
      <c r="K2" s="85"/>
      <c r="L2" s="85"/>
      <c r="M2" s="85"/>
      <c r="N2" s="85"/>
      <c r="O2" s="85"/>
    </row>
    <row r="3" spans="1:15" x14ac:dyDescent="0.2">
      <c r="A3" s="108"/>
      <c r="B3" s="108"/>
      <c r="K3" s="85"/>
      <c r="L3" s="85"/>
      <c r="M3" s="85"/>
      <c r="N3" s="85"/>
      <c r="O3" s="85"/>
    </row>
    <row r="4" spans="1:15" x14ac:dyDescent="0.2">
      <c r="A4" s="133" t="s">
        <v>752</v>
      </c>
      <c r="B4" s="108"/>
      <c r="K4" s="85"/>
      <c r="L4" s="85"/>
      <c r="M4" s="85"/>
      <c r="N4" s="85"/>
      <c r="O4" s="85"/>
    </row>
    <row r="5" spans="1:15" x14ac:dyDescent="0.2">
      <c r="A5" s="4" t="s">
        <v>754</v>
      </c>
      <c r="C5" s="82"/>
      <c r="D5" s="82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1:15" x14ac:dyDescent="0.2">
      <c r="A6" s="4" t="s">
        <v>235</v>
      </c>
      <c r="C6" s="82"/>
      <c r="D6" s="82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">
      <c r="A7" s="4" t="s">
        <v>753</v>
      </c>
      <c r="C7" s="82"/>
      <c r="D7" s="82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</row>
    <row r="8" spans="1:15" x14ac:dyDescent="0.2">
      <c r="A8" s="4" t="s">
        <v>964</v>
      </c>
      <c r="C8" s="82"/>
      <c r="D8" s="82"/>
      <c r="E8" s="85"/>
      <c r="F8" s="85"/>
      <c r="G8" s="82"/>
      <c r="H8" s="81" t="s">
        <v>127</v>
      </c>
      <c r="I8" s="303">
        <f>O22</f>
        <v>0</v>
      </c>
      <c r="J8" s="303"/>
      <c r="K8" s="127" t="s">
        <v>149</v>
      </c>
      <c r="L8" s="85"/>
      <c r="M8" s="85"/>
      <c r="N8" s="85"/>
      <c r="O8" s="85"/>
    </row>
    <row r="9" spans="1:15" x14ac:dyDescent="0.2">
      <c r="A9" s="4"/>
      <c r="C9" s="82"/>
      <c r="D9" s="82"/>
      <c r="E9" s="85"/>
      <c r="F9" s="85"/>
      <c r="G9" s="83"/>
      <c r="H9" s="84" t="s">
        <v>765</v>
      </c>
      <c r="I9" s="145"/>
      <c r="J9" s="83"/>
      <c r="K9" s="85"/>
      <c r="L9" s="85"/>
      <c r="M9" s="85"/>
      <c r="N9" s="85"/>
      <c r="O9" s="85"/>
    </row>
    <row r="10" spans="1:15" x14ac:dyDescent="0.2">
      <c r="A10" s="4" t="s">
        <v>815</v>
      </c>
      <c r="C10" s="82"/>
      <c r="D10" s="82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s="89" customFormat="1" x14ac:dyDescent="0.2">
      <c r="A15" s="86"/>
      <c r="B15" s="87"/>
      <c r="C15" s="88"/>
      <c r="D15" s="88"/>
      <c r="E15" s="88"/>
      <c r="F15" s="88"/>
      <c r="G15" s="86"/>
      <c r="H15" s="86"/>
      <c r="I15" s="86"/>
      <c r="J15" s="86"/>
      <c r="K15" s="86"/>
      <c r="L15" s="86"/>
      <c r="M15" s="86"/>
      <c r="N15" s="86"/>
      <c r="O15" s="86"/>
    </row>
    <row r="16" spans="1:15" s="94" customFormat="1" x14ac:dyDescent="0.2">
      <c r="A16" s="90">
        <v>1</v>
      </c>
      <c r="B16" s="90" t="s">
        <v>747</v>
      </c>
      <c r="C16" s="88"/>
      <c r="D16" s="88"/>
      <c r="E16" s="91"/>
      <c r="F16" s="91"/>
      <c r="G16" s="92"/>
      <c r="H16" s="92"/>
      <c r="I16" s="92"/>
      <c r="J16" s="93"/>
      <c r="K16" s="93"/>
      <c r="L16" s="93"/>
      <c r="M16" s="93"/>
      <c r="N16" s="93"/>
      <c r="O16" s="93"/>
    </row>
    <row r="17" spans="1:16" s="94" customFormat="1" x14ac:dyDescent="0.2">
      <c r="A17" s="86" t="s">
        <v>925</v>
      </c>
      <c r="B17" s="115" t="s">
        <v>924</v>
      </c>
      <c r="C17" s="1" t="s">
        <v>155</v>
      </c>
      <c r="D17" s="3">
        <v>1</v>
      </c>
      <c r="E17" s="41"/>
      <c r="F17" s="41"/>
      <c r="G17" s="8"/>
      <c r="H17" s="8"/>
      <c r="I17" s="8"/>
      <c r="J17" s="8"/>
      <c r="K17" s="8"/>
      <c r="L17" s="8"/>
      <c r="M17" s="8"/>
      <c r="N17" s="8"/>
      <c r="O17" s="8"/>
    </row>
    <row r="18" spans="1:16" s="94" customFormat="1" ht="38.25" x14ac:dyDescent="0.2">
      <c r="A18" s="95"/>
      <c r="B18" s="96" t="s">
        <v>813</v>
      </c>
      <c r="C18" s="97"/>
      <c r="D18" s="98"/>
      <c r="E18" s="91"/>
      <c r="F18" s="91"/>
      <c r="G18" s="92"/>
      <c r="H18" s="92"/>
      <c r="I18" s="92"/>
      <c r="J18" s="93"/>
      <c r="K18" s="93"/>
      <c r="L18" s="93"/>
      <c r="M18" s="93"/>
      <c r="N18" s="93"/>
      <c r="O18" s="93"/>
    </row>
    <row r="19" spans="1:16" s="99" customFormat="1" x14ac:dyDescent="0.2">
      <c r="A19" s="97"/>
      <c r="C19" s="1"/>
      <c r="D19" s="125"/>
      <c r="E19" s="41"/>
      <c r="F19" s="41"/>
      <c r="G19" s="8"/>
      <c r="H19" s="8"/>
      <c r="I19" s="8"/>
      <c r="J19" s="8"/>
      <c r="K19" s="8"/>
      <c r="L19" s="8"/>
      <c r="M19" s="8"/>
      <c r="N19" s="8"/>
      <c r="O19" s="8"/>
    </row>
    <row r="20" spans="1:16" s="106" customFormat="1" x14ac:dyDescent="0.2">
      <c r="A20" s="103"/>
      <c r="B20" s="250" t="s">
        <v>153</v>
      </c>
      <c r="C20" s="104"/>
      <c r="D20" s="5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6" s="99" customFormat="1" x14ac:dyDescent="0.2">
      <c r="A21" s="97"/>
      <c r="B21" s="107" t="s">
        <v>663</v>
      </c>
      <c r="C21" s="100"/>
      <c r="D21" s="193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6" s="106" customFormat="1" x14ac:dyDescent="0.2">
      <c r="A22" s="103"/>
      <c r="B22" s="250" t="s">
        <v>153</v>
      </c>
      <c r="C22" s="104"/>
      <c r="D22" s="5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6" x14ac:dyDescent="0.2">
      <c r="C23" s="82"/>
      <c r="D23" s="249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</row>
    <row r="24" spans="1:16" x14ac:dyDescent="0.2">
      <c r="C24" s="82"/>
      <c r="D24" s="249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</row>
    <row r="25" spans="1:16" x14ac:dyDescent="0.2">
      <c r="C25" s="82"/>
      <c r="D25" s="249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</row>
    <row r="26" spans="1:16" s="19" customFormat="1" x14ac:dyDescent="0.2">
      <c r="B26" s="59" t="s">
        <v>974</v>
      </c>
      <c r="D26" s="149"/>
      <c r="F26" s="59" t="s">
        <v>975</v>
      </c>
      <c r="G26" s="59"/>
      <c r="H26" s="149"/>
      <c r="I26" s="149"/>
      <c r="J26" s="150"/>
      <c r="K26" s="150"/>
      <c r="L26" s="150"/>
      <c r="M26" s="150"/>
      <c r="N26" s="150"/>
      <c r="O26" s="150"/>
    </row>
    <row r="27" spans="1:16" s="19" customFormat="1" x14ac:dyDescent="0.2">
      <c r="B27" s="151" t="s">
        <v>756</v>
      </c>
      <c r="D27" s="152"/>
      <c r="E27" s="150"/>
      <c r="F27" s="59"/>
      <c r="G27" s="59"/>
      <c r="J27" s="153" t="s">
        <v>756</v>
      </c>
      <c r="K27" s="150"/>
      <c r="L27" s="154"/>
      <c r="M27" s="154"/>
      <c r="N27" s="154"/>
      <c r="O27" s="150"/>
    </row>
    <row r="28" spans="1:16" s="19" customFormat="1" x14ac:dyDescent="0.2">
      <c r="B28" s="151"/>
      <c r="D28" s="152"/>
      <c r="E28" s="150"/>
      <c r="H28" s="149"/>
      <c r="I28" s="149"/>
      <c r="J28" s="150"/>
      <c r="K28" s="150"/>
      <c r="L28" s="154"/>
      <c r="M28" s="154"/>
      <c r="N28" s="154"/>
      <c r="O28" s="150"/>
    </row>
    <row r="29" spans="1:16" s="19" customFormat="1" x14ac:dyDescent="0.2">
      <c r="B29" s="148" t="s">
        <v>976</v>
      </c>
      <c r="D29" s="149"/>
      <c r="E29" s="150"/>
      <c r="F29" s="59" t="s">
        <v>969</v>
      </c>
      <c r="G29" s="59"/>
      <c r="H29" s="150"/>
      <c r="I29" s="150"/>
      <c r="J29" s="150"/>
      <c r="K29" s="150"/>
      <c r="L29" s="154"/>
      <c r="M29" s="154"/>
      <c r="N29" s="154"/>
      <c r="O29" s="150"/>
    </row>
    <row r="30" spans="1:16" s="108" customFormat="1" x14ac:dyDescent="0.2">
      <c r="A30" s="82"/>
      <c r="B30" s="82"/>
      <c r="J30" s="82"/>
      <c r="K30" s="82"/>
      <c r="L30" s="82"/>
      <c r="P30" s="82"/>
    </row>
  </sheetData>
  <mergeCells count="20"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A1:J1"/>
    <mergeCell ref="A2:J2"/>
    <mergeCell ref="I8:J8"/>
    <mergeCell ref="A11:A14"/>
    <mergeCell ref="B11:B14"/>
    <mergeCell ref="C11:C14"/>
    <mergeCell ref="D11:D14"/>
    <mergeCell ref="E11:J11"/>
  </mergeCells>
  <pageMargins left="0.15748031496062992" right="0.15748031496062992" top="0.78740157480314965" bottom="0.78740157480314965" header="0.51181102362204722" footer="0.51181102362204722"/>
  <pageSetup paperSize="9" scale="70" firstPageNumber="28" orientation="landscape" useFirstPageNumber="1" r:id="rId1"/>
  <headerFooter alignWithMargins="0">
    <oddFooter>&amp;R&amp;P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95"/>
  <sheetViews>
    <sheetView workbookViewId="0">
      <selection activeCell="E22" sqref="E22"/>
    </sheetView>
  </sheetViews>
  <sheetFormatPr defaultRowHeight="12.75" x14ac:dyDescent="0.2"/>
  <cols>
    <col min="1" max="1" width="4.28515625" style="4" customWidth="1"/>
    <col min="2" max="2" width="7.28515625" style="4" customWidth="1"/>
    <col min="3" max="3" width="29.42578125" style="4" customWidth="1"/>
    <col min="4" max="4" width="9.7109375" style="38" customWidth="1"/>
    <col min="5" max="5" width="10.42578125" style="38" customWidth="1"/>
    <col min="6" max="6" width="8.85546875" style="38" customWidth="1"/>
    <col min="7" max="7" width="9.5703125" style="38" customWidth="1"/>
    <col min="8" max="8" width="9.7109375" style="38" customWidth="1"/>
    <col min="9" max="16384" width="9.140625" style="4"/>
  </cols>
  <sheetData>
    <row r="1" spans="1:8" x14ac:dyDescent="0.2">
      <c r="A1" s="52"/>
      <c r="B1" s="52"/>
      <c r="C1" s="52"/>
      <c r="D1" s="35" t="s">
        <v>750</v>
      </c>
      <c r="E1" s="52"/>
      <c r="F1" s="52"/>
      <c r="G1" s="52"/>
      <c r="H1" s="52"/>
    </row>
    <row r="2" spans="1:8" x14ac:dyDescent="0.2">
      <c r="D2" s="36" t="s">
        <v>751</v>
      </c>
    </row>
    <row r="4" spans="1:8" x14ac:dyDescent="0.2">
      <c r="A4" s="133" t="s">
        <v>752</v>
      </c>
    </row>
    <row r="5" spans="1:8" x14ac:dyDescent="0.2">
      <c r="A5" s="4" t="s">
        <v>754</v>
      </c>
    </row>
    <row r="6" spans="1:8" x14ac:dyDescent="0.2">
      <c r="A6" s="4" t="s">
        <v>235</v>
      </c>
    </row>
    <row r="7" spans="1:8" x14ac:dyDescent="0.2">
      <c r="A7" s="4" t="s">
        <v>753</v>
      </c>
    </row>
    <row r="8" spans="1:8" x14ac:dyDescent="0.2">
      <c r="A8" s="4" t="s">
        <v>965</v>
      </c>
      <c r="E8" s="39" t="s">
        <v>193</v>
      </c>
      <c r="F8" s="123"/>
    </row>
    <row r="9" spans="1:8" x14ac:dyDescent="0.2">
      <c r="E9" s="39" t="s">
        <v>194</v>
      </c>
      <c r="F9" s="123"/>
    </row>
    <row r="10" spans="1:8" x14ac:dyDescent="0.2">
      <c r="D10" s="4"/>
      <c r="E10" s="37" t="s">
        <v>765</v>
      </c>
      <c r="F10" s="145"/>
      <c r="G10" s="37"/>
    </row>
    <row r="12" spans="1:8" ht="12.75" customHeight="1" x14ac:dyDescent="0.2">
      <c r="A12" s="297" t="s">
        <v>151</v>
      </c>
      <c r="B12" s="297" t="s">
        <v>195</v>
      </c>
      <c r="C12" s="297" t="s">
        <v>196</v>
      </c>
      <c r="D12" s="286" t="s">
        <v>197</v>
      </c>
      <c r="E12" s="288" t="s">
        <v>198</v>
      </c>
      <c r="F12" s="289"/>
      <c r="G12" s="290"/>
      <c r="H12" s="286" t="s">
        <v>199</v>
      </c>
    </row>
    <row r="13" spans="1:8" ht="45.75" customHeight="1" x14ac:dyDescent="0.2">
      <c r="A13" s="299"/>
      <c r="B13" s="299"/>
      <c r="C13" s="299"/>
      <c r="D13" s="287"/>
      <c r="E13" s="40" t="s">
        <v>200</v>
      </c>
      <c r="F13" s="41" t="s">
        <v>201</v>
      </c>
      <c r="G13" s="42" t="s">
        <v>202</v>
      </c>
      <c r="H13" s="287"/>
    </row>
    <row r="14" spans="1:8" x14ac:dyDescent="0.2">
      <c r="A14" s="128">
        <v>1</v>
      </c>
      <c r="B14" s="1" t="s">
        <v>297</v>
      </c>
      <c r="C14" s="146" t="s">
        <v>159</v>
      </c>
      <c r="D14" s="43"/>
      <c r="E14" s="141"/>
      <c r="F14" s="141"/>
      <c r="G14" s="141"/>
      <c r="H14" s="120"/>
    </row>
    <row r="15" spans="1:8" x14ac:dyDescent="0.2">
      <c r="A15" s="63">
        <v>2</v>
      </c>
      <c r="B15" s="1" t="s">
        <v>298</v>
      </c>
      <c r="C15" s="147" t="s">
        <v>203</v>
      </c>
      <c r="D15" s="43"/>
      <c r="E15" s="43"/>
      <c r="F15" s="43"/>
      <c r="G15" s="43"/>
      <c r="H15" s="43"/>
    </row>
    <row r="16" spans="1:8" x14ac:dyDescent="0.2">
      <c r="A16" s="128">
        <v>3</v>
      </c>
      <c r="B16" s="1" t="s">
        <v>299</v>
      </c>
      <c r="C16" s="147" t="s">
        <v>204</v>
      </c>
      <c r="D16" s="43"/>
      <c r="E16" s="43"/>
      <c r="F16" s="43"/>
      <c r="G16" s="43"/>
      <c r="H16" s="43"/>
    </row>
    <row r="17" spans="1:8" x14ac:dyDescent="0.2">
      <c r="A17" s="63">
        <v>4</v>
      </c>
      <c r="B17" s="1" t="s">
        <v>300</v>
      </c>
      <c r="C17" s="147" t="s">
        <v>205</v>
      </c>
      <c r="D17" s="43"/>
      <c r="E17" s="43"/>
      <c r="F17" s="43"/>
      <c r="G17" s="43"/>
      <c r="H17" s="43"/>
    </row>
    <row r="18" spans="1:8" x14ac:dyDescent="0.2">
      <c r="A18" s="128">
        <v>5</v>
      </c>
      <c r="B18" s="1" t="s">
        <v>301</v>
      </c>
      <c r="C18" s="147" t="s">
        <v>206</v>
      </c>
      <c r="D18" s="43"/>
      <c r="E18" s="43"/>
      <c r="F18" s="43"/>
      <c r="G18" s="43"/>
      <c r="H18" s="43"/>
    </row>
    <row r="19" spans="1:8" x14ac:dyDescent="0.2">
      <c r="A19" s="63">
        <v>6</v>
      </c>
      <c r="B19" s="1" t="s">
        <v>302</v>
      </c>
      <c r="C19" s="147" t="s">
        <v>207</v>
      </c>
      <c r="D19" s="8"/>
      <c r="E19" s="43"/>
      <c r="F19" s="43"/>
      <c r="G19" s="43"/>
      <c r="H19" s="43"/>
    </row>
    <row r="20" spans="1:8" ht="25.5" x14ac:dyDescent="0.2">
      <c r="A20" s="128">
        <v>7</v>
      </c>
      <c r="B20" s="1" t="s">
        <v>303</v>
      </c>
      <c r="C20" s="147" t="s">
        <v>667</v>
      </c>
      <c r="D20" s="8"/>
      <c r="E20" s="43"/>
      <c r="F20" s="43"/>
      <c r="G20" s="43"/>
      <c r="H20" s="43"/>
    </row>
    <row r="21" spans="1:8" x14ac:dyDescent="0.2">
      <c r="A21" s="63">
        <v>8</v>
      </c>
      <c r="B21" s="1" t="s">
        <v>304</v>
      </c>
      <c r="C21" s="73" t="s">
        <v>662</v>
      </c>
      <c r="D21" s="8"/>
      <c r="E21" s="43"/>
      <c r="F21" s="43"/>
      <c r="G21" s="43"/>
      <c r="H21" s="43"/>
    </row>
    <row r="22" spans="1:8" x14ac:dyDescent="0.2">
      <c r="A22" s="128">
        <v>9</v>
      </c>
      <c r="B22" s="1" t="s">
        <v>305</v>
      </c>
      <c r="C22" s="73" t="s">
        <v>89</v>
      </c>
      <c r="D22" s="8"/>
      <c r="E22" s="43"/>
      <c r="F22" s="43"/>
      <c r="G22" s="43"/>
      <c r="H22" s="43"/>
    </row>
    <row r="23" spans="1:8" x14ac:dyDescent="0.2">
      <c r="A23" s="63">
        <v>10</v>
      </c>
      <c r="B23" s="1" t="s">
        <v>819</v>
      </c>
      <c r="C23" s="73" t="s">
        <v>747</v>
      </c>
      <c r="D23" s="8"/>
      <c r="E23" s="43"/>
      <c r="F23" s="43"/>
      <c r="G23" s="43"/>
      <c r="H23" s="43"/>
    </row>
    <row r="24" spans="1:8" s="18" customFormat="1" x14ac:dyDescent="0.2">
      <c r="A24" s="64"/>
      <c r="B24" s="74"/>
      <c r="C24" s="75" t="s">
        <v>208</v>
      </c>
      <c r="D24" s="44"/>
      <c r="E24" s="44"/>
      <c r="F24" s="44"/>
      <c r="G24" s="44"/>
      <c r="H24" s="44"/>
    </row>
    <row r="25" spans="1:8" x14ac:dyDescent="0.2">
      <c r="A25" s="5"/>
      <c r="B25" s="76"/>
      <c r="C25" s="77" t="s">
        <v>970</v>
      </c>
      <c r="D25" s="8"/>
      <c r="E25" s="49"/>
      <c r="F25" s="50"/>
      <c r="G25" s="47"/>
      <c r="H25" s="49"/>
    </row>
    <row r="26" spans="1:8" x14ac:dyDescent="0.2">
      <c r="A26" s="5"/>
      <c r="B26" s="76"/>
      <c r="C26" s="78" t="s">
        <v>209</v>
      </c>
      <c r="D26" s="50"/>
      <c r="E26" s="47"/>
      <c r="F26" s="47"/>
      <c r="G26" s="47"/>
      <c r="H26" s="47"/>
    </row>
    <row r="27" spans="1:8" x14ac:dyDescent="0.2">
      <c r="A27" s="5"/>
      <c r="B27" s="76"/>
      <c r="C27" s="77" t="s">
        <v>971</v>
      </c>
      <c r="D27" s="8"/>
      <c r="E27" s="47"/>
      <c r="F27" s="47"/>
      <c r="G27" s="47"/>
      <c r="H27" s="47"/>
    </row>
    <row r="28" spans="1:8" x14ac:dyDescent="0.2">
      <c r="A28" s="5"/>
      <c r="B28" s="76"/>
      <c r="C28" s="77" t="s">
        <v>210</v>
      </c>
      <c r="D28" s="8"/>
      <c r="E28" s="8"/>
      <c r="F28" s="47"/>
      <c r="G28" s="47"/>
      <c r="H28" s="47"/>
    </row>
    <row r="29" spans="1:8" s="18" customFormat="1" x14ac:dyDescent="0.2">
      <c r="A29" s="79"/>
      <c r="B29" s="80"/>
      <c r="C29" s="75" t="s">
        <v>211</v>
      </c>
      <c r="D29" s="44"/>
      <c r="E29" s="44"/>
      <c r="F29" s="51"/>
      <c r="G29" s="51"/>
      <c r="H29" s="51"/>
    </row>
    <row r="30" spans="1:8" x14ac:dyDescent="0.2">
      <c r="A30" s="53"/>
      <c r="B30" s="54"/>
      <c r="C30" s="55"/>
      <c r="D30" s="56"/>
      <c r="E30" s="56"/>
      <c r="F30" s="57"/>
      <c r="G30" s="57"/>
      <c r="H30" s="57"/>
    </row>
    <row r="31" spans="1:8" x14ac:dyDescent="0.2">
      <c r="A31" s="53"/>
      <c r="B31" s="54"/>
      <c r="C31" s="55"/>
      <c r="D31" s="56"/>
      <c r="E31" s="56"/>
      <c r="F31" s="57"/>
      <c r="G31" s="57"/>
      <c r="H31" s="57"/>
    </row>
    <row r="32" spans="1:8" x14ac:dyDescent="0.2">
      <c r="D32" s="124"/>
      <c r="E32" s="4"/>
      <c r="F32" s="4"/>
      <c r="G32" s="4"/>
      <c r="H32" s="124"/>
    </row>
    <row r="33" spans="3:8" x14ac:dyDescent="0.2">
      <c r="C33" s="58" t="s">
        <v>977</v>
      </c>
      <c r="D33" s="4"/>
      <c r="E33" s="4"/>
      <c r="F33" s="4"/>
      <c r="G33" s="4"/>
      <c r="H33" s="4"/>
    </row>
    <row r="34" spans="3:8" x14ac:dyDescent="0.2">
      <c r="C34" s="131"/>
      <c r="D34" s="4"/>
      <c r="E34" s="4"/>
      <c r="F34" s="4"/>
      <c r="G34" s="4"/>
      <c r="H34" s="124"/>
    </row>
    <row r="35" spans="3:8" x14ac:dyDescent="0.2">
      <c r="C35" s="132"/>
      <c r="D35" s="124"/>
      <c r="E35" s="4"/>
      <c r="F35" s="4"/>
      <c r="G35" s="4"/>
      <c r="H35" s="124"/>
    </row>
    <row r="36" spans="3:8" x14ac:dyDescent="0.2">
      <c r="C36" s="58" t="s">
        <v>973</v>
      </c>
      <c r="D36" s="124"/>
      <c r="E36" s="4"/>
      <c r="F36" s="4"/>
      <c r="G36" s="4"/>
      <c r="H36" s="124"/>
    </row>
    <row r="37" spans="3:8" x14ac:dyDescent="0.2">
      <c r="C37" s="59"/>
      <c r="D37" s="124"/>
      <c r="E37" s="4"/>
      <c r="F37" s="4"/>
      <c r="G37" s="4"/>
      <c r="H37" s="124"/>
    </row>
    <row r="38" spans="3:8" x14ac:dyDescent="0.2">
      <c r="C38" s="60"/>
      <c r="D38" s="124"/>
      <c r="E38" s="4"/>
      <c r="F38" s="4"/>
      <c r="G38" s="4"/>
      <c r="H38" s="124"/>
    </row>
    <row r="39" spans="3:8" x14ac:dyDescent="0.2">
      <c r="C39" s="59" t="s">
        <v>978</v>
      </c>
      <c r="D39" s="124"/>
      <c r="E39" s="4"/>
      <c r="F39" s="4"/>
      <c r="G39" s="4"/>
      <c r="H39" s="124"/>
    </row>
    <row r="40" spans="3:8" x14ac:dyDescent="0.2">
      <c r="C40" s="131"/>
      <c r="D40" s="124"/>
      <c r="E40" s="4"/>
      <c r="F40" s="4"/>
      <c r="G40" s="4"/>
      <c r="H40" s="124"/>
    </row>
    <row r="41" spans="3:8" x14ac:dyDescent="0.2">
      <c r="C41" s="19"/>
      <c r="D41" s="124"/>
      <c r="E41" s="4"/>
      <c r="F41" s="4"/>
      <c r="G41" s="4"/>
      <c r="H41" s="124"/>
    </row>
    <row r="42" spans="3:8" x14ac:dyDescent="0.2">
      <c r="C42" s="58" t="s">
        <v>969</v>
      </c>
      <c r="D42" s="124"/>
      <c r="E42" s="4"/>
      <c r="F42" s="4"/>
      <c r="G42" s="4"/>
      <c r="H42" s="124"/>
    </row>
    <row r="43" spans="3:8" x14ac:dyDescent="0.2">
      <c r="D43" s="123"/>
      <c r="H43" s="123"/>
    </row>
    <row r="44" spans="3:8" x14ac:dyDescent="0.2">
      <c r="D44" s="123"/>
      <c r="H44" s="123"/>
    </row>
    <row r="45" spans="3:8" x14ac:dyDescent="0.2">
      <c r="D45" s="123"/>
      <c r="H45" s="123"/>
    </row>
    <row r="46" spans="3:8" x14ac:dyDescent="0.2">
      <c r="D46" s="123"/>
      <c r="H46" s="123"/>
    </row>
    <row r="47" spans="3:8" x14ac:dyDescent="0.2">
      <c r="D47" s="123"/>
      <c r="H47" s="123"/>
    </row>
    <row r="48" spans="3:8" x14ac:dyDescent="0.2">
      <c r="D48" s="123"/>
      <c r="H48" s="123"/>
    </row>
    <row r="49" spans="4:8" x14ac:dyDescent="0.2">
      <c r="D49" s="123"/>
      <c r="H49" s="123"/>
    </row>
    <row r="50" spans="4:8" x14ac:dyDescent="0.2">
      <c r="D50" s="123"/>
      <c r="H50" s="123"/>
    </row>
    <row r="51" spans="4:8" x14ac:dyDescent="0.2">
      <c r="D51" s="123"/>
      <c r="H51" s="123"/>
    </row>
    <row r="52" spans="4:8" x14ac:dyDescent="0.2">
      <c r="D52" s="123"/>
      <c r="H52" s="123"/>
    </row>
    <row r="53" spans="4:8" x14ac:dyDescent="0.2">
      <c r="D53" s="123"/>
      <c r="H53" s="123"/>
    </row>
    <row r="54" spans="4:8" x14ac:dyDescent="0.2">
      <c r="D54" s="123"/>
      <c r="H54" s="123"/>
    </row>
    <row r="55" spans="4:8" x14ac:dyDescent="0.2">
      <c r="D55" s="123"/>
      <c r="H55" s="123"/>
    </row>
    <row r="56" spans="4:8" x14ac:dyDescent="0.2">
      <c r="D56" s="123"/>
      <c r="H56" s="123"/>
    </row>
    <row r="57" spans="4:8" x14ac:dyDescent="0.2">
      <c r="D57" s="123"/>
      <c r="H57" s="123"/>
    </row>
    <row r="58" spans="4:8" x14ac:dyDescent="0.2">
      <c r="D58" s="123"/>
      <c r="H58" s="123"/>
    </row>
    <row r="59" spans="4:8" x14ac:dyDescent="0.2">
      <c r="D59" s="123"/>
      <c r="H59" s="123"/>
    </row>
    <row r="60" spans="4:8" x14ac:dyDescent="0.2">
      <c r="D60" s="123"/>
      <c r="H60" s="123"/>
    </row>
    <row r="61" spans="4:8" x14ac:dyDescent="0.2">
      <c r="D61" s="123"/>
      <c r="H61" s="123"/>
    </row>
    <row r="62" spans="4:8" x14ac:dyDescent="0.2">
      <c r="D62" s="123"/>
      <c r="H62" s="123"/>
    </row>
    <row r="63" spans="4:8" x14ac:dyDescent="0.2">
      <c r="D63" s="123"/>
      <c r="H63" s="123"/>
    </row>
    <row r="64" spans="4:8" x14ac:dyDescent="0.2">
      <c r="D64" s="123"/>
      <c r="H64" s="123"/>
    </row>
    <row r="65" spans="4:8" x14ac:dyDescent="0.2">
      <c r="D65" s="123"/>
      <c r="H65" s="123"/>
    </row>
    <row r="66" spans="4:8" x14ac:dyDescent="0.2">
      <c r="D66" s="123"/>
      <c r="H66" s="123"/>
    </row>
    <row r="67" spans="4:8" x14ac:dyDescent="0.2">
      <c r="D67" s="123"/>
      <c r="H67" s="123"/>
    </row>
    <row r="68" spans="4:8" x14ac:dyDescent="0.2">
      <c r="D68" s="123"/>
      <c r="H68" s="123"/>
    </row>
    <row r="69" spans="4:8" x14ac:dyDescent="0.2">
      <c r="D69" s="123"/>
      <c r="H69" s="123"/>
    </row>
    <row r="70" spans="4:8" x14ac:dyDescent="0.2">
      <c r="D70" s="123"/>
      <c r="H70" s="123"/>
    </row>
    <row r="71" spans="4:8" x14ac:dyDescent="0.2">
      <c r="D71" s="123"/>
      <c r="H71" s="123"/>
    </row>
    <row r="72" spans="4:8" x14ac:dyDescent="0.2">
      <c r="D72" s="123"/>
      <c r="H72" s="123"/>
    </row>
    <row r="73" spans="4:8" x14ac:dyDescent="0.2">
      <c r="D73" s="123"/>
      <c r="H73" s="123"/>
    </row>
    <row r="74" spans="4:8" x14ac:dyDescent="0.2">
      <c r="D74" s="123"/>
      <c r="H74" s="123"/>
    </row>
    <row r="75" spans="4:8" x14ac:dyDescent="0.2">
      <c r="D75" s="123"/>
      <c r="H75" s="123"/>
    </row>
    <row r="76" spans="4:8" x14ac:dyDescent="0.2">
      <c r="D76" s="123"/>
      <c r="H76" s="123"/>
    </row>
    <row r="77" spans="4:8" x14ac:dyDescent="0.2">
      <c r="D77" s="123"/>
      <c r="H77" s="123"/>
    </row>
    <row r="78" spans="4:8" x14ac:dyDescent="0.2">
      <c r="D78" s="123"/>
      <c r="H78" s="123"/>
    </row>
    <row r="79" spans="4:8" x14ac:dyDescent="0.2">
      <c r="D79" s="123"/>
      <c r="H79" s="123"/>
    </row>
    <row r="80" spans="4:8" x14ac:dyDescent="0.2">
      <c r="D80" s="123"/>
      <c r="H80" s="123"/>
    </row>
    <row r="81" spans="4:8" x14ac:dyDescent="0.2">
      <c r="D81" s="123"/>
      <c r="H81" s="123"/>
    </row>
    <row r="82" spans="4:8" x14ac:dyDescent="0.2">
      <c r="D82" s="123"/>
      <c r="H82" s="123"/>
    </row>
    <row r="83" spans="4:8" x14ac:dyDescent="0.2">
      <c r="D83" s="123"/>
      <c r="H83" s="123"/>
    </row>
    <row r="84" spans="4:8" x14ac:dyDescent="0.2">
      <c r="D84" s="123"/>
      <c r="H84" s="123"/>
    </row>
    <row r="85" spans="4:8" x14ac:dyDescent="0.2">
      <c r="D85" s="123"/>
      <c r="H85" s="123"/>
    </row>
    <row r="86" spans="4:8" x14ac:dyDescent="0.2">
      <c r="D86" s="123"/>
      <c r="H86" s="123"/>
    </row>
    <row r="87" spans="4:8" x14ac:dyDescent="0.2">
      <c r="D87" s="123"/>
      <c r="H87" s="123"/>
    </row>
    <row r="88" spans="4:8" x14ac:dyDescent="0.2">
      <c r="D88" s="123"/>
      <c r="H88" s="123"/>
    </row>
    <row r="89" spans="4:8" x14ac:dyDescent="0.2">
      <c r="D89" s="123"/>
      <c r="H89" s="123"/>
    </row>
    <row r="90" spans="4:8" x14ac:dyDescent="0.2">
      <c r="D90" s="123"/>
      <c r="H90" s="123"/>
    </row>
    <row r="91" spans="4:8" x14ac:dyDescent="0.2">
      <c r="D91" s="123"/>
      <c r="H91" s="123"/>
    </row>
    <row r="92" spans="4:8" x14ac:dyDescent="0.2">
      <c r="D92" s="123"/>
      <c r="H92" s="123"/>
    </row>
    <row r="93" spans="4:8" x14ac:dyDescent="0.2">
      <c r="D93" s="123"/>
      <c r="H93" s="123"/>
    </row>
    <row r="94" spans="4:8" x14ac:dyDescent="0.2">
      <c r="D94" s="123"/>
      <c r="H94" s="123"/>
    </row>
    <row r="95" spans="4:8" x14ac:dyDescent="0.2">
      <c r="D95" s="123"/>
      <c r="H95" s="123"/>
    </row>
  </sheetData>
  <mergeCells count="6">
    <mergeCell ref="H12:H13"/>
    <mergeCell ref="A12:A13"/>
    <mergeCell ref="B12:B13"/>
    <mergeCell ref="C12:C13"/>
    <mergeCell ref="D12:D13"/>
    <mergeCell ref="E12:G12"/>
  </mergeCells>
  <phoneticPr fontId="2" type="noConversion"/>
  <pageMargins left="0.74803149606299213" right="0.63" top="0.98425196850393704" bottom="0.98425196850393704" header="0.51181102362204722" footer="0.51181102362204722"/>
  <pageSetup paperSize="9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136"/>
  <sheetViews>
    <sheetView showZeros="0" topLeftCell="A55" workbookViewId="0">
      <selection activeCell="D70" sqref="D70"/>
    </sheetView>
  </sheetViews>
  <sheetFormatPr defaultRowHeight="12.75" x14ac:dyDescent="0.2"/>
  <cols>
    <col min="1" max="1" width="4" style="4" customWidth="1"/>
    <col min="2" max="2" width="39.140625" style="4" customWidth="1"/>
    <col min="3" max="3" width="6" style="4" customWidth="1"/>
    <col min="4" max="4" width="9.7109375" style="4" customWidth="1"/>
    <col min="5" max="5" width="6.5703125" style="123" customWidth="1"/>
    <col min="6" max="6" width="8.140625" style="123" customWidth="1"/>
    <col min="7" max="7" width="7.7109375" style="123" customWidth="1"/>
    <col min="8" max="8" width="7.140625" style="123" customWidth="1"/>
    <col min="9" max="10" width="8.140625" style="123" bestFit="1" customWidth="1"/>
    <col min="11" max="11" width="9.85546875" style="123" bestFit="1" customWidth="1"/>
    <col min="12" max="12" width="12.140625" style="123" bestFit="1" customWidth="1"/>
    <col min="13" max="13" width="10.5703125" style="123" bestFit="1" customWidth="1"/>
    <col min="14" max="14" width="9.140625" style="123" bestFit="1" customWidth="1"/>
    <col min="15" max="15" width="10.140625" style="123" bestFit="1" customWidth="1"/>
    <col min="16" max="16" width="10.140625" style="4" customWidth="1"/>
    <col min="17" max="17" width="5.85546875" style="4" customWidth="1"/>
    <col min="18" max="18" width="4.140625" style="4" customWidth="1"/>
    <col min="19" max="19" width="5.140625" style="4" customWidth="1"/>
    <col min="20" max="20" width="4.28515625" style="4" customWidth="1"/>
    <col min="21" max="21" width="4.140625" style="4" customWidth="1"/>
    <col min="22" max="22" width="6.42578125" style="4" customWidth="1"/>
    <col min="23" max="23" width="6" style="4" customWidth="1"/>
    <col min="24" max="24" width="5.5703125" style="4" customWidth="1"/>
    <col min="25" max="25" width="7.85546875" style="4" customWidth="1"/>
    <col min="26" max="26" width="6.85546875" style="4" customWidth="1"/>
    <col min="27" max="27" width="7" style="4" customWidth="1"/>
    <col min="28" max="28" width="4.42578125" style="4" customWidth="1"/>
    <col min="29" max="29" width="4.28515625" style="4" customWidth="1"/>
    <col min="30" max="31" width="3.7109375" style="4" customWidth="1"/>
    <col min="32" max="32" width="3.42578125" style="4" customWidth="1"/>
    <col min="33" max="33" width="3.7109375" style="4" customWidth="1"/>
    <col min="34" max="34" width="5.85546875" style="4" customWidth="1"/>
    <col min="35" max="35" width="6.140625" style="4" customWidth="1"/>
    <col min="36" max="36" width="3.7109375" style="4" customWidth="1"/>
    <col min="37" max="37" width="6.140625" style="4" customWidth="1"/>
    <col min="38" max="38" width="6.42578125" style="4" customWidth="1"/>
    <col min="39" max="39" width="3.7109375" style="4" customWidth="1"/>
    <col min="40" max="40" width="3.85546875" style="4" customWidth="1"/>
    <col min="41" max="41" width="4.28515625" style="4" customWidth="1"/>
    <col min="42" max="42" width="4.140625" style="4" customWidth="1"/>
    <col min="43" max="43" width="5.140625" style="4" customWidth="1"/>
    <col min="44" max="16384" width="9.140625" style="4"/>
  </cols>
  <sheetData>
    <row r="1" spans="1:15" x14ac:dyDescent="0.2">
      <c r="A1" s="292" t="s">
        <v>288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5" x14ac:dyDescent="0.2">
      <c r="A2" s="292" t="s">
        <v>159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15" x14ac:dyDescent="0.2">
      <c r="A4" s="133" t="s">
        <v>752</v>
      </c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  <c r="G7" s="62" t="s">
        <v>127</v>
      </c>
      <c r="H7" s="293">
        <f>O129</f>
        <v>0</v>
      </c>
      <c r="I7" s="293"/>
      <c r="J7" s="123" t="s">
        <v>149</v>
      </c>
    </row>
    <row r="8" spans="1:15" x14ac:dyDescent="0.2">
      <c r="A8" s="4" t="s">
        <v>965</v>
      </c>
      <c r="E8" s="52"/>
      <c r="F8" s="52"/>
      <c r="G8" s="62" t="s">
        <v>755</v>
      </c>
      <c r="H8" s="145"/>
      <c r="J8" s="293"/>
      <c r="K8" s="293"/>
      <c r="L8" s="293"/>
    </row>
    <row r="9" spans="1:15" x14ac:dyDescent="0.2">
      <c r="J9" s="293"/>
      <c r="K9" s="293"/>
      <c r="L9" s="293"/>
    </row>
    <row r="10" spans="1:15" x14ac:dyDescent="0.2">
      <c r="A10" s="4" t="s">
        <v>757</v>
      </c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x14ac:dyDescent="0.2">
      <c r="A15" s="128"/>
      <c r="B15" s="252" t="s">
        <v>161</v>
      </c>
      <c r="C15" s="253"/>
      <c r="D15" s="253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</row>
    <row r="16" spans="1:15" ht="25.5" x14ac:dyDescent="0.2">
      <c r="A16" s="128">
        <v>1</v>
      </c>
      <c r="B16" s="31" t="s">
        <v>920</v>
      </c>
      <c r="C16" s="63" t="s">
        <v>119</v>
      </c>
      <c r="D16" s="157">
        <v>120</v>
      </c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8"/>
    </row>
    <row r="17" spans="1:15" ht="25.5" x14ac:dyDescent="0.2">
      <c r="A17" s="128">
        <v>2</v>
      </c>
      <c r="B17" s="31" t="s">
        <v>921</v>
      </c>
      <c r="C17" s="63" t="s">
        <v>238</v>
      </c>
      <c r="D17" s="157">
        <v>5</v>
      </c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8"/>
    </row>
    <row r="18" spans="1:15" x14ac:dyDescent="0.2">
      <c r="A18" s="128">
        <v>3</v>
      </c>
      <c r="B18" s="31" t="s">
        <v>922</v>
      </c>
      <c r="C18" s="63" t="s">
        <v>238</v>
      </c>
      <c r="D18" s="157">
        <v>1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8"/>
    </row>
    <row r="19" spans="1:15" x14ac:dyDescent="0.2">
      <c r="A19" s="128">
        <v>4</v>
      </c>
      <c r="B19" s="31" t="s">
        <v>923</v>
      </c>
      <c r="C19" s="63" t="s">
        <v>238</v>
      </c>
      <c r="D19" s="157">
        <v>1</v>
      </c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8"/>
    </row>
    <row r="20" spans="1:15" x14ac:dyDescent="0.2">
      <c r="A20" s="128">
        <v>5</v>
      </c>
      <c r="B20" s="31" t="s">
        <v>239</v>
      </c>
      <c r="C20" s="63" t="s">
        <v>167</v>
      </c>
      <c r="D20" s="157">
        <v>12</v>
      </c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8"/>
    </row>
    <row r="21" spans="1:15" ht="25.5" x14ac:dyDescent="0.2">
      <c r="A21" s="128">
        <v>6</v>
      </c>
      <c r="B21" s="31" t="s">
        <v>259</v>
      </c>
      <c r="C21" s="63" t="s">
        <v>238</v>
      </c>
      <c r="D21" s="157">
        <v>1</v>
      </c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8"/>
    </row>
    <row r="22" spans="1:15" x14ac:dyDescent="0.2">
      <c r="A22" s="128">
        <v>7</v>
      </c>
      <c r="B22" s="31" t="s">
        <v>260</v>
      </c>
      <c r="C22" s="63" t="s">
        <v>167</v>
      </c>
      <c r="D22" s="157">
        <v>12</v>
      </c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8"/>
    </row>
    <row r="23" spans="1:15" x14ac:dyDescent="0.2">
      <c r="A23" s="128">
        <v>8</v>
      </c>
      <c r="B23" s="31" t="s">
        <v>261</v>
      </c>
      <c r="C23" s="63" t="s">
        <v>167</v>
      </c>
      <c r="D23" s="157">
        <v>12</v>
      </c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8"/>
    </row>
    <row r="24" spans="1:15" x14ac:dyDescent="0.2">
      <c r="A24" s="128">
        <v>9</v>
      </c>
      <c r="B24" s="31" t="s">
        <v>262</v>
      </c>
      <c r="C24" s="63" t="s">
        <v>238</v>
      </c>
      <c r="D24" s="157">
        <v>1</v>
      </c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8"/>
    </row>
    <row r="25" spans="1:15" x14ac:dyDescent="0.2">
      <c r="A25" s="128">
        <v>10</v>
      </c>
      <c r="B25" s="158" t="s">
        <v>263</v>
      </c>
      <c r="C25" s="63" t="s">
        <v>238</v>
      </c>
      <c r="D25" s="157">
        <v>6</v>
      </c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8"/>
    </row>
    <row r="26" spans="1:15" x14ac:dyDescent="0.2">
      <c r="A26" s="5"/>
      <c r="B26" s="255" t="s">
        <v>668</v>
      </c>
      <c r="C26" s="63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8"/>
    </row>
    <row r="27" spans="1:15" x14ac:dyDescent="0.2">
      <c r="A27" s="1">
        <v>1</v>
      </c>
      <c r="B27" s="256" t="s">
        <v>231</v>
      </c>
      <c r="C27" s="110" t="s">
        <v>156</v>
      </c>
      <c r="D27" s="162">
        <v>23.7</v>
      </c>
      <c r="E27" s="8"/>
      <c r="F27" s="157"/>
      <c r="G27" s="8"/>
      <c r="H27" s="8"/>
      <c r="I27" s="8"/>
      <c r="J27" s="8"/>
      <c r="K27" s="8"/>
      <c r="L27" s="8"/>
      <c r="M27" s="8"/>
      <c r="N27" s="8"/>
      <c r="O27" s="157"/>
    </row>
    <row r="28" spans="1:15" ht="25.5" x14ac:dyDescent="0.2">
      <c r="A28" s="1">
        <v>2</v>
      </c>
      <c r="B28" s="31" t="s">
        <v>730</v>
      </c>
      <c r="C28" s="1" t="s">
        <v>157</v>
      </c>
      <c r="D28" s="8">
        <f>9+112</f>
        <v>121</v>
      </c>
      <c r="E28" s="8"/>
      <c r="F28" s="157"/>
      <c r="G28" s="8"/>
      <c r="H28" s="8"/>
      <c r="I28" s="8"/>
      <c r="J28" s="8"/>
      <c r="K28" s="8"/>
      <c r="L28" s="8"/>
      <c r="M28" s="8"/>
      <c r="N28" s="8"/>
      <c r="O28" s="157"/>
    </row>
    <row r="29" spans="1:15" x14ac:dyDescent="0.2">
      <c r="A29" s="1">
        <v>3</v>
      </c>
      <c r="B29" s="256" t="s">
        <v>232</v>
      </c>
      <c r="C29" s="1" t="s">
        <v>157</v>
      </c>
      <c r="D29" s="8">
        <v>147</v>
      </c>
      <c r="E29" s="8"/>
      <c r="F29" s="157"/>
      <c r="G29" s="8"/>
      <c r="H29" s="8"/>
      <c r="I29" s="8"/>
      <c r="J29" s="8"/>
      <c r="K29" s="8"/>
      <c r="L29" s="8"/>
      <c r="M29" s="8"/>
      <c r="N29" s="8"/>
      <c r="O29" s="157"/>
    </row>
    <row r="30" spans="1:15" x14ac:dyDescent="0.2">
      <c r="A30" s="1">
        <v>4</v>
      </c>
      <c r="B30" s="256" t="s">
        <v>728</v>
      </c>
      <c r="C30" s="1" t="s">
        <v>156</v>
      </c>
      <c r="D30" s="8">
        <v>252.1</v>
      </c>
      <c r="E30" s="8"/>
      <c r="F30" s="157"/>
      <c r="G30" s="8"/>
      <c r="H30" s="8"/>
      <c r="I30" s="8"/>
      <c r="J30" s="8"/>
      <c r="K30" s="8"/>
      <c r="L30" s="8"/>
      <c r="M30" s="8"/>
      <c r="N30" s="8"/>
      <c r="O30" s="157"/>
    </row>
    <row r="31" spans="1:15" x14ac:dyDescent="0.2">
      <c r="A31" s="1">
        <v>5</v>
      </c>
      <c r="B31" s="5" t="s">
        <v>13</v>
      </c>
      <c r="C31" s="1" t="s">
        <v>158</v>
      </c>
      <c r="D31" s="8">
        <v>2283.1999999999998</v>
      </c>
      <c r="E31" s="8"/>
      <c r="F31" s="157"/>
      <c r="G31" s="8"/>
      <c r="H31" s="8"/>
      <c r="I31" s="8"/>
      <c r="J31" s="8"/>
      <c r="K31" s="8"/>
      <c r="L31" s="8"/>
      <c r="M31" s="8"/>
      <c r="N31" s="8"/>
      <c r="O31" s="157"/>
    </row>
    <row r="32" spans="1:15" x14ac:dyDescent="0.2">
      <c r="A32" s="1">
        <v>6</v>
      </c>
      <c r="B32" s="5" t="s">
        <v>117</v>
      </c>
      <c r="C32" s="1" t="s">
        <v>157</v>
      </c>
      <c r="D32" s="8">
        <v>41</v>
      </c>
      <c r="E32" s="8"/>
      <c r="F32" s="157"/>
      <c r="G32" s="8"/>
      <c r="H32" s="8"/>
      <c r="I32" s="8"/>
      <c r="J32" s="8"/>
      <c r="K32" s="8"/>
      <c r="L32" s="8"/>
      <c r="M32" s="8"/>
      <c r="N32" s="8"/>
      <c r="O32" s="157"/>
    </row>
    <row r="33" spans="1:24" x14ac:dyDescent="0.2">
      <c r="A33" s="1">
        <v>7</v>
      </c>
      <c r="B33" s="5" t="s">
        <v>721</v>
      </c>
      <c r="C33" s="1" t="s">
        <v>160</v>
      </c>
      <c r="D33" s="8">
        <v>140</v>
      </c>
      <c r="E33" s="8"/>
      <c r="F33" s="157"/>
      <c r="G33" s="8"/>
      <c r="H33" s="8"/>
      <c r="I33" s="8"/>
      <c r="J33" s="8"/>
      <c r="K33" s="8"/>
      <c r="L33" s="8"/>
      <c r="M33" s="8"/>
      <c r="N33" s="8"/>
      <c r="O33" s="157"/>
    </row>
    <row r="34" spans="1:24" x14ac:dyDescent="0.2">
      <c r="A34" s="1">
        <v>8</v>
      </c>
      <c r="B34" s="5" t="s">
        <v>233</v>
      </c>
      <c r="C34" s="1" t="s">
        <v>156</v>
      </c>
      <c r="D34" s="8">
        <v>504</v>
      </c>
      <c r="E34" s="8"/>
      <c r="F34" s="157"/>
      <c r="G34" s="8"/>
      <c r="H34" s="8"/>
      <c r="I34" s="8"/>
      <c r="J34" s="8"/>
      <c r="K34" s="8"/>
      <c r="L34" s="8"/>
      <c r="M34" s="8"/>
      <c r="N34" s="8"/>
      <c r="O34" s="157"/>
    </row>
    <row r="35" spans="1:24" x14ac:dyDescent="0.2">
      <c r="A35" s="1">
        <v>9</v>
      </c>
      <c r="B35" s="5" t="s">
        <v>234</v>
      </c>
      <c r="C35" s="1" t="s">
        <v>157</v>
      </c>
      <c r="D35" s="8">
        <f>D34/9</f>
        <v>56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157"/>
    </row>
    <row r="36" spans="1:24" x14ac:dyDescent="0.2">
      <c r="A36" s="1"/>
      <c r="B36" s="64" t="s">
        <v>279</v>
      </c>
      <c r="C36" s="1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57"/>
    </row>
    <row r="37" spans="1:24" ht="38.25" x14ac:dyDescent="0.2">
      <c r="A37" s="1">
        <v>1</v>
      </c>
      <c r="B37" s="31" t="s">
        <v>525</v>
      </c>
      <c r="C37" s="1" t="s">
        <v>158</v>
      </c>
      <c r="D37" s="8">
        <v>1953</v>
      </c>
      <c r="E37" s="8"/>
      <c r="F37" s="157"/>
      <c r="G37" s="8"/>
      <c r="H37" s="8"/>
      <c r="I37" s="8"/>
      <c r="J37" s="8"/>
      <c r="K37" s="8"/>
      <c r="L37" s="8"/>
      <c r="M37" s="8"/>
      <c r="N37" s="8"/>
      <c r="O37" s="8"/>
    </row>
    <row r="38" spans="1:24" ht="25.5" x14ac:dyDescent="0.2">
      <c r="A38" s="1">
        <v>2</v>
      </c>
      <c r="B38" s="138" t="s">
        <v>494</v>
      </c>
      <c r="C38" s="1" t="s">
        <v>158</v>
      </c>
      <c r="D38" s="8">
        <v>259</v>
      </c>
      <c r="E38" s="8"/>
      <c r="F38" s="157"/>
      <c r="G38" s="8"/>
      <c r="H38" s="8"/>
      <c r="I38" s="8"/>
      <c r="J38" s="8"/>
      <c r="K38" s="8"/>
      <c r="L38" s="8"/>
      <c r="M38" s="8"/>
      <c r="N38" s="8"/>
      <c r="O38" s="8"/>
    </row>
    <row r="39" spans="1:24" ht="25.5" x14ac:dyDescent="0.2">
      <c r="A39" s="1">
        <v>3</v>
      </c>
      <c r="B39" s="138" t="s">
        <v>495</v>
      </c>
      <c r="C39" s="1" t="s">
        <v>158</v>
      </c>
      <c r="D39" s="8">
        <v>165</v>
      </c>
      <c r="E39" s="8"/>
      <c r="F39" s="157"/>
      <c r="G39" s="8"/>
      <c r="H39" s="8"/>
      <c r="I39" s="8"/>
      <c r="J39" s="8"/>
      <c r="K39" s="8"/>
      <c r="L39" s="8"/>
      <c r="M39" s="8"/>
      <c r="N39" s="8"/>
      <c r="O39" s="8"/>
    </row>
    <row r="40" spans="1:24" ht="38.25" x14ac:dyDescent="0.2">
      <c r="A40" s="1">
        <v>4</v>
      </c>
      <c r="B40" s="257" t="s">
        <v>344</v>
      </c>
      <c r="C40" s="228" t="s">
        <v>172</v>
      </c>
      <c r="D40" s="233">
        <v>1.7</v>
      </c>
      <c r="E40" s="233"/>
      <c r="F40" s="157"/>
      <c r="G40" s="233"/>
      <c r="H40" s="233"/>
      <c r="I40" s="233"/>
      <c r="J40" s="233"/>
      <c r="K40" s="233"/>
      <c r="L40" s="10"/>
      <c r="M40" s="10"/>
      <c r="N40" s="10"/>
      <c r="O40" s="258"/>
      <c r="W40" s="61"/>
      <c r="X40" s="61"/>
    </row>
    <row r="41" spans="1:24" x14ac:dyDescent="0.2">
      <c r="A41" s="1">
        <v>5</v>
      </c>
      <c r="B41" s="259" t="s">
        <v>726</v>
      </c>
      <c r="C41" s="9" t="s">
        <v>158</v>
      </c>
      <c r="D41" s="10">
        <v>59</v>
      </c>
      <c r="E41" s="10"/>
      <c r="F41" s="157"/>
      <c r="G41" s="10"/>
      <c r="H41" s="10"/>
      <c r="I41" s="10"/>
      <c r="J41" s="10"/>
      <c r="K41" s="10"/>
      <c r="L41" s="10"/>
      <c r="M41" s="10"/>
      <c r="N41" s="10"/>
      <c r="O41" s="258"/>
      <c r="W41" s="61"/>
      <c r="X41" s="61"/>
    </row>
    <row r="42" spans="1:24" x14ac:dyDescent="0.2">
      <c r="A42" s="1">
        <v>6</v>
      </c>
      <c r="B42" s="259" t="s">
        <v>727</v>
      </c>
      <c r="C42" s="9" t="s">
        <v>158</v>
      </c>
      <c r="D42" s="10">
        <v>59</v>
      </c>
      <c r="E42" s="10"/>
      <c r="F42" s="157"/>
      <c r="G42" s="10"/>
      <c r="H42" s="10"/>
      <c r="I42" s="10"/>
      <c r="J42" s="10"/>
      <c r="K42" s="10"/>
      <c r="L42" s="10"/>
      <c r="M42" s="10"/>
      <c r="N42" s="10"/>
      <c r="O42" s="258"/>
    </row>
    <row r="43" spans="1:24" x14ac:dyDescent="0.2">
      <c r="A43" s="1">
        <v>7</v>
      </c>
      <c r="B43" s="259" t="s">
        <v>280</v>
      </c>
      <c r="C43" s="9" t="s">
        <v>158</v>
      </c>
      <c r="D43" s="10">
        <v>22.1</v>
      </c>
      <c r="E43" s="10"/>
      <c r="F43" s="157"/>
      <c r="G43" s="10"/>
      <c r="H43" s="10"/>
      <c r="I43" s="10"/>
      <c r="J43" s="10"/>
      <c r="K43" s="10"/>
      <c r="L43" s="10"/>
      <c r="M43" s="10"/>
      <c r="N43" s="10"/>
      <c r="O43" s="258"/>
    </row>
    <row r="44" spans="1:24" x14ac:dyDescent="0.2">
      <c r="A44" s="1">
        <v>8</v>
      </c>
      <c r="B44" s="163" t="s">
        <v>736</v>
      </c>
      <c r="C44" s="8" t="s">
        <v>158</v>
      </c>
      <c r="D44" s="8">
        <v>0.9</v>
      </c>
      <c r="E44" s="8"/>
      <c r="F44" s="157"/>
      <c r="G44" s="8"/>
      <c r="H44" s="8"/>
      <c r="I44" s="8"/>
      <c r="J44" s="8"/>
      <c r="K44" s="8"/>
      <c r="L44" s="8"/>
      <c r="M44" s="8"/>
      <c r="N44" s="8"/>
      <c r="O44" s="8"/>
    </row>
    <row r="45" spans="1:24" ht="25.5" x14ac:dyDescent="0.2">
      <c r="A45" s="1">
        <v>9</v>
      </c>
      <c r="B45" s="163" t="s">
        <v>737</v>
      </c>
      <c r="C45" s="162" t="s">
        <v>156</v>
      </c>
      <c r="D45" s="162">
        <v>3.1</v>
      </c>
      <c r="E45" s="8"/>
      <c r="F45" s="157"/>
      <c r="G45" s="8"/>
      <c r="H45" s="8"/>
      <c r="I45" s="8"/>
      <c r="J45" s="8"/>
      <c r="K45" s="8"/>
      <c r="L45" s="8"/>
      <c r="M45" s="8"/>
      <c r="N45" s="8"/>
      <c r="O45" s="8"/>
    </row>
    <row r="46" spans="1:24" ht="38.25" x14ac:dyDescent="0.2">
      <c r="A46" s="1">
        <v>10</v>
      </c>
      <c r="B46" s="31" t="s">
        <v>554</v>
      </c>
      <c r="C46" s="8" t="s">
        <v>158</v>
      </c>
      <c r="D46" s="8">
        <v>165</v>
      </c>
      <c r="E46" s="8"/>
      <c r="F46" s="157"/>
      <c r="G46" s="8"/>
      <c r="H46" s="8"/>
      <c r="I46" s="8"/>
      <c r="J46" s="8"/>
      <c r="K46" s="8"/>
      <c r="L46" s="8"/>
      <c r="M46" s="8"/>
      <c r="N46" s="8"/>
      <c r="O46" s="8"/>
    </row>
    <row r="47" spans="1:24" ht="25.5" x14ac:dyDescent="0.2">
      <c r="A47" s="134">
        <v>11</v>
      </c>
      <c r="B47" s="265" t="s">
        <v>400</v>
      </c>
      <c r="C47" s="30" t="s">
        <v>156</v>
      </c>
      <c r="D47" s="260">
        <v>65</v>
      </c>
      <c r="E47" s="260"/>
      <c r="F47" s="274"/>
      <c r="G47" s="8"/>
      <c r="H47" s="10"/>
      <c r="I47" s="10"/>
      <c r="J47" s="10"/>
      <c r="K47" s="10"/>
      <c r="L47" s="10"/>
      <c r="M47" s="10"/>
      <c r="N47" s="10"/>
      <c r="O47" s="10"/>
    </row>
    <row r="48" spans="1:24" ht="25.5" x14ac:dyDescent="0.2">
      <c r="A48" s="1">
        <v>12</v>
      </c>
      <c r="B48" s="163" t="s">
        <v>6</v>
      </c>
      <c r="C48" s="1" t="s">
        <v>157</v>
      </c>
      <c r="D48" s="8">
        <v>32</v>
      </c>
      <c r="E48" s="8"/>
      <c r="F48" s="157"/>
      <c r="G48" s="270"/>
      <c r="H48" s="260"/>
      <c r="I48" s="260"/>
      <c r="J48" s="260"/>
      <c r="K48" s="260"/>
      <c r="L48" s="260"/>
      <c r="M48" s="260"/>
      <c r="N48" s="260"/>
      <c r="O48" s="261"/>
    </row>
    <row r="49" spans="1:15" x14ac:dyDescent="0.2">
      <c r="A49" s="1"/>
      <c r="B49" s="159" t="s">
        <v>733</v>
      </c>
      <c r="C49" s="110"/>
      <c r="D49" s="8"/>
      <c r="E49" s="8"/>
      <c r="F49" s="8"/>
      <c r="G49" s="122"/>
      <c r="H49" s="8"/>
      <c r="I49" s="8"/>
      <c r="J49" s="8"/>
      <c r="K49" s="8"/>
      <c r="L49" s="8"/>
      <c r="M49" s="8"/>
      <c r="N49" s="8"/>
      <c r="O49" s="157"/>
    </row>
    <row r="50" spans="1:15" x14ac:dyDescent="0.2">
      <c r="A50" s="1"/>
      <c r="B50" s="125" t="s">
        <v>734</v>
      </c>
      <c r="C50" s="110"/>
      <c r="D50" s="8"/>
      <c r="E50" s="8"/>
      <c r="F50" s="8"/>
      <c r="G50" s="122"/>
      <c r="H50" s="8"/>
      <c r="I50" s="8"/>
      <c r="J50" s="8"/>
      <c r="K50" s="8"/>
      <c r="L50" s="8"/>
      <c r="M50" s="8"/>
      <c r="N50" s="8"/>
      <c r="O50" s="157"/>
    </row>
    <row r="51" spans="1:15" x14ac:dyDescent="0.2">
      <c r="A51" s="1">
        <v>1</v>
      </c>
      <c r="B51" s="31" t="s">
        <v>58</v>
      </c>
      <c r="C51" s="110" t="s">
        <v>119</v>
      </c>
      <c r="D51" s="8">
        <v>235</v>
      </c>
      <c r="E51" s="8"/>
      <c r="F51" s="157"/>
      <c r="G51" s="122"/>
      <c r="H51" s="8"/>
      <c r="I51" s="8"/>
      <c r="J51" s="8"/>
      <c r="K51" s="8"/>
      <c r="L51" s="8"/>
      <c r="M51" s="8"/>
      <c r="N51" s="8"/>
      <c r="O51" s="157"/>
    </row>
    <row r="52" spans="1:15" ht="25.5" x14ac:dyDescent="0.2">
      <c r="A52" s="1">
        <v>2</v>
      </c>
      <c r="B52" s="160" t="s">
        <v>265</v>
      </c>
      <c r="C52" s="1" t="s">
        <v>158</v>
      </c>
      <c r="D52" s="8">
        <v>320</v>
      </c>
      <c r="E52" s="8"/>
      <c r="F52" s="157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1"/>
      <c r="B53" s="169" t="s">
        <v>264</v>
      </c>
      <c r="C53" s="1" t="s">
        <v>155</v>
      </c>
      <c r="D53" s="8">
        <v>99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1"/>
      <c r="B54" s="169" t="s">
        <v>266</v>
      </c>
      <c r="C54" s="1" t="s">
        <v>155</v>
      </c>
      <c r="D54" s="8">
        <v>18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ht="25.5" x14ac:dyDescent="0.2">
      <c r="A55" s="1">
        <v>3</v>
      </c>
      <c r="B55" s="31" t="s">
        <v>715</v>
      </c>
      <c r="C55" s="1" t="s">
        <v>119</v>
      </c>
      <c r="D55" s="8">
        <v>235</v>
      </c>
      <c r="E55" s="8"/>
      <c r="F55" s="157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1"/>
      <c r="B56" s="27" t="s">
        <v>735</v>
      </c>
      <c r="C56" s="12"/>
      <c r="D56" s="10"/>
      <c r="E56" s="8"/>
      <c r="F56" s="157"/>
      <c r="G56" s="8"/>
      <c r="H56" s="8"/>
      <c r="I56" s="8"/>
      <c r="J56" s="8"/>
      <c r="K56" s="8"/>
      <c r="L56" s="8"/>
      <c r="M56" s="8"/>
      <c r="N56" s="8"/>
      <c r="O56" s="157"/>
    </row>
    <row r="57" spans="1:15" ht="25.5" x14ac:dyDescent="0.2">
      <c r="A57" s="1">
        <v>1</v>
      </c>
      <c r="B57" s="14" t="s">
        <v>509</v>
      </c>
      <c r="C57" s="11" t="s">
        <v>158</v>
      </c>
      <c r="D57" s="10">
        <v>13.65</v>
      </c>
      <c r="E57" s="10"/>
      <c r="F57" s="157"/>
      <c r="G57" s="10"/>
      <c r="H57" s="10"/>
      <c r="I57" s="10"/>
      <c r="J57" s="10"/>
      <c r="K57" s="8"/>
      <c r="L57" s="8"/>
      <c r="M57" s="8"/>
      <c r="N57" s="8"/>
      <c r="O57" s="157"/>
    </row>
    <row r="58" spans="1:15" x14ac:dyDescent="0.2">
      <c r="A58" s="1"/>
      <c r="B58" s="24" t="s">
        <v>511</v>
      </c>
      <c r="C58" s="11" t="s">
        <v>155</v>
      </c>
      <c r="D58" s="10">
        <v>5</v>
      </c>
      <c r="E58" s="10"/>
      <c r="F58" s="157"/>
      <c r="G58" s="10"/>
      <c r="H58" s="10"/>
      <c r="I58" s="10"/>
      <c r="J58" s="10"/>
      <c r="K58" s="8"/>
      <c r="L58" s="8"/>
      <c r="M58" s="8"/>
      <c r="N58" s="8"/>
      <c r="O58" s="157"/>
    </row>
    <row r="59" spans="1:15" ht="25.5" x14ac:dyDescent="0.2">
      <c r="A59" s="1">
        <v>2</v>
      </c>
      <c r="B59" s="14" t="s">
        <v>512</v>
      </c>
      <c r="C59" s="11" t="s">
        <v>158</v>
      </c>
      <c r="D59" s="10">
        <v>4.62</v>
      </c>
      <c r="E59" s="10"/>
      <c r="F59" s="157"/>
      <c r="G59" s="10"/>
      <c r="H59" s="10"/>
      <c r="I59" s="10"/>
      <c r="J59" s="10"/>
      <c r="K59" s="8"/>
      <c r="L59" s="8"/>
      <c r="M59" s="8"/>
      <c r="N59" s="8"/>
      <c r="O59" s="157"/>
    </row>
    <row r="60" spans="1:15" x14ac:dyDescent="0.2">
      <c r="A60" s="1"/>
      <c r="B60" s="24" t="s">
        <v>513</v>
      </c>
      <c r="C60" s="11" t="s">
        <v>155</v>
      </c>
      <c r="D60" s="10">
        <v>1</v>
      </c>
      <c r="E60" s="10"/>
      <c r="F60" s="10"/>
      <c r="G60" s="10"/>
      <c r="H60" s="10"/>
      <c r="I60" s="10"/>
      <c r="J60" s="10"/>
      <c r="K60" s="8"/>
      <c r="L60" s="8"/>
      <c r="M60" s="8"/>
      <c r="N60" s="8"/>
      <c r="O60" s="157"/>
    </row>
    <row r="61" spans="1:15" x14ac:dyDescent="0.2">
      <c r="A61" s="1"/>
      <c r="B61" s="24" t="s">
        <v>517</v>
      </c>
      <c r="C61" s="11" t="s">
        <v>155</v>
      </c>
      <c r="D61" s="10">
        <v>1</v>
      </c>
      <c r="E61" s="10"/>
      <c r="F61" s="10"/>
      <c r="G61" s="10"/>
      <c r="H61" s="10"/>
      <c r="I61" s="10"/>
      <c r="J61" s="10"/>
      <c r="K61" s="8"/>
      <c r="L61" s="8"/>
      <c r="M61" s="8"/>
      <c r="N61" s="8"/>
      <c r="O61" s="157"/>
    </row>
    <row r="62" spans="1:15" ht="25.5" x14ac:dyDescent="0.2">
      <c r="A62" s="1">
        <v>3</v>
      </c>
      <c r="B62" s="14" t="s">
        <v>50</v>
      </c>
      <c r="C62" s="11" t="s">
        <v>158</v>
      </c>
      <c r="D62" s="10">
        <v>390.1</v>
      </c>
      <c r="E62" s="10"/>
      <c r="F62" s="157"/>
      <c r="G62" s="10"/>
      <c r="H62" s="10"/>
      <c r="I62" s="10"/>
      <c r="J62" s="10"/>
      <c r="K62" s="8"/>
      <c r="L62" s="8"/>
      <c r="M62" s="8"/>
      <c r="N62" s="8"/>
      <c r="O62" s="157"/>
    </row>
    <row r="63" spans="1:15" x14ac:dyDescent="0.2">
      <c r="A63" s="1"/>
      <c r="B63" s="24" t="s">
        <v>514</v>
      </c>
      <c r="C63" s="110" t="s">
        <v>155</v>
      </c>
      <c r="D63" s="8">
        <v>3</v>
      </c>
      <c r="E63" s="8"/>
      <c r="F63" s="8"/>
      <c r="G63" s="8"/>
      <c r="H63" s="8"/>
      <c r="I63" s="8"/>
      <c r="J63" s="10"/>
      <c r="K63" s="8"/>
      <c r="L63" s="8"/>
      <c r="M63" s="8"/>
      <c r="N63" s="8"/>
      <c r="O63" s="157"/>
    </row>
    <row r="64" spans="1:15" x14ac:dyDescent="0.2">
      <c r="A64" s="1"/>
      <c r="B64" s="24" t="s">
        <v>515</v>
      </c>
      <c r="C64" s="110" t="s">
        <v>155</v>
      </c>
      <c r="D64" s="8">
        <v>7</v>
      </c>
      <c r="E64" s="8"/>
      <c r="F64" s="10"/>
      <c r="G64" s="10"/>
      <c r="H64" s="8"/>
      <c r="I64" s="8"/>
      <c r="J64" s="10"/>
      <c r="K64" s="8"/>
      <c r="L64" s="8"/>
      <c r="M64" s="8"/>
      <c r="N64" s="8"/>
      <c r="O64" s="157"/>
    </row>
    <row r="65" spans="1:15" x14ac:dyDescent="0.2">
      <c r="A65" s="1"/>
      <c r="B65" s="24" t="s">
        <v>516</v>
      </c>
      <c r="C65" s="110" t="s">
        <v>155</v>
      </c>
      <c r="D65" s="8">
        <v>6</v>
      </c>
      <c r="E65" s="8"/>
      <c r="F65" s="10"/>
      <c r="G65" s="10"/>
      <c r="H65" s="8"/>
      <c r="I65" s="8"/>
      <c r="J65" s="10"/>
      <c r="K65" s="8"/>
      <c r="L65" s="8"/>
      <c r="M65" s="8"/>
      <c r="N65" s="8"/>
      <c r="O65" s="157"/>
    </row>
    <row r="66" spans="1:15" x14ac:dyDescent="0.2">
      <c r="A66" s="1"/>
      <c r="B66" s="24" t="s">
        <v>518</v>
      </c>
      <c r="C66" s="110" t="s">
        <v>155</v>
      </c>
      <c r="D66" s="8">
        <v>34</v>
      </c>
      <c r="E66" s="8"/>
      <c r="F66" s="8"/>
      <c r="G66" s="8"/>
      <c r="H66" s="8"/>
      <c r="I66" s="8"/>
      <c r="J66" s="10"/>
      <c r="K66" s="8"/>
      <c r="L66" s="8"/>
      <c r="M66" s="8"/>
      <c r="N66" s="8"/>
      <c r="O66" s="157"/>
    </row>
    <row r="67" spans="1:15" x14ac:dyDescent="0.2">
      <c r="A67" s="1"/>
      <c r="B67" s="24" t="s">
        <v>520</v>
      </c>
      <c r="C67" s="110" t="s">
        <v>155</v>
      </c>
      <c r="D67" s="8">
        <v>96</v>
      </c>
      <c r="E67" s="8"/>
      <c r="F67" s="10"/>
      <c r="G67" s="10"/>
      <c r="H67" s="8"/>
      <c r="I67" s="8"/>
      <c r="J67" s="10"/>
      <c r="K67" s="8"/>
      <c r="L67" s="8"/>
      <c r="M67" s="8"/>
      <c r="N67" s="8"/>
      <c r="O67" s="157"/>
    </row>
    <row r="68" spans="1:15" x14ac:dyDescent="0.2">
      <c r="A68" s="1"/>
      <c r="B68" s="307" t="s">
        <v>521</v>
      </c>
      <c r="C68" s="308" t="s">
        <v>155</v>
      </c>
      <c r="D68" s="306">
        <v>1</v>
      </c>
      <c r="E68" s="284"/>
      <c r="F68" s="284"/>
      <c r="G68" s="284"/>
      <c r="H68" s="284"/>
      <c r="I68" s="284"/>
      <c r="J68" s="284"/>
      <c r="K68" s="284"/>
      <c r="L68" s="284"/>
      <c r="M68" s="284"/>
      <c r="N68" s="284"/>
      <c r="O68" s="283"/>
    </row>
    <row r="69" spans="1:15" x14ac:dyDescent="0.2">
      <c r="A69" s="1"/>
      <c r="B69" s="24" t="s">
        <v>523</v>
      </c>
      <c r="C69" s="110" t="s">
        <v>155</v>
      </c>
      <c r="D69" s="309">
        <v>2</v>
      </c>
      <c r="E69" s="8"/>
      <c r="F69" s="10"/>
      <c r="G69" s="10"/>
      <c r="H69" s="8"/>
      <c r="I69" s="8"/>
      <c r="J69" s="10"/>
      <c r="K69" s="8"/>
      <c r="L69" s="8"/>
      <c r="M69" s="8"/>
      <c r="N69" s="8"/>
      <c r="O69" s="157"/>
    </row>
    <row r="70" spans="1:15" x14ac:dyDescent="0.2">
      <c r="A70" s="1"/>
      <c r="B70" s="24" t="s">
        <v>524</v>
      </c>
      <c r="C70" s="110" t="s">
        <v>155</v>
      </c>
      <c r="D70" s="233">
        <v>65</v>
      </c>
      <c r="E70" s="233"/>
      <c r="F70" s="10"/>
      <c r="G70" s="10"/>
      <c r="H70" s="8"/>
      <c r="I70" s="233"/>
      <c r="J70" s="43"/>
      <c r="K70" s="8"/>
      <c r="L70" s="8"/>
      <c r="M70" s="8"/>
      <c r="N70" s="8"/>
      <c r="O70" s="157"/>
    </row>
    <row r="71" spans="1:15" x14ac:dyDescent="0.2">
      <c r="A71" s="1">
        <v>4</v>
      </c>
      <c r="B71" s="14" t="s">
        <v>59</v>
      </c>
      <c r="C71" s="11" t="s">
        <v>119</v>
      </c>
      <c r="D71" s="10">
        <v>1134</v>
      </c>
      <c r="E71" s="10"/>
      <c r="F71" s="157"/>
      <c r="G71" s="10"/>
      <c r="H71" s="10"/>
      <c r="I71" s="10"/>
      <c r="J71" s="10"/>
      <c r="K71" s="8"/>
      <c r="L71" s="8"/>
      <c r="M71" s="8"/>
      <c r="N71" s="8"/>
      <c r="O71" s="157"/>
    </row>
    <row r="72" spans="1:15" x14ac:dyDescent="0.2">
      <c r="A72" s="1"/>
      <c r="B72" s="262" t="s">
        <v>281</v>
      </c>
      <c r="C72" s="11"/>
      <c r="D72" s="260"/>
      <c r="E72" s="260"/>
      <c r="F72" s="260"/>
      <c r="G72" s="260"/>
      <c r="H72" s="260"/>
      <c r="I72" s="260"/>
      <c r="J72" s="260"/>
      <c r="K72" s="135"/>
      <c r="L72" s="8"/>
      <c r="M72" s="8"/>
      <c r="N72" s="8"/>
      <c r="O72" s="157"/>
    </row>
    <row r="73" spans="1:15" x14ac:dyDescent="0.2">
      <c r="A73" s="1">
        <v>1</v>
      </c>
      <c r="B73" s="14" t="s">
        <v>587</v>
      </c>
      <c r="C73" s="12" t="s">
        <v>158</v>
      </c>
      <c r="D73" s="10">
        <v>2275</v>
      </c>
      <c r="E73" s="8"/>
      <c r="F73" s="157"/>
      <c r="G73" s="8"/>
      <c r="H73" s="8"/>
      <c r="I73" s="8"/>
      <c r="J73" s="8"/>
      <c r="K73" s="8"/>
      <c r="L73" s="8"/>
      <c r="M73" s="8"/>
      <c r="N73" s="8"/>
      <c r="O73" s="157"/>
    </row>
    <row r="74" spans="1:15" x14ac:dyDescent="0.2">
      <c r="A74" s="1">
        <v>2</v>
      </c>
      <c r="B74" s="14" t="s">
        <v>60</v>
      </c>
      <c r="C74" s="12" t="s">
        <v>158</v>
      </c>
      <c r="D74" s="10">
        <v>2275</v>
      </c>
      <c r="E74" s="8"/>
      <c r="F74" s="157"/>
      <c r="G74" s="8"/>
      <c r="H74" s="8"/>
      <c r="I74" s="8"/>
      <c r="J74" s="8"/>
      <c r="K74" s="8"/>
      <c r="L74" s="8"/>
      <c r="M74" s="8"/>
      <c r="N74" s="8"/>
      <c r="O74" s="157"/>
    </row>
    <row r="75" spans="1:15" x14ac:dyDescent="0.2">
      <c r="A75" s="1">
        <v>3</v>
      </c>
      <c r="B75" s="14" t="s">
        <v>739</v>
      </c>
      <c r="C75" s="12" t="s">
        <v>158</v>
      </c>
      <c r="D75" s="10">
        <v>2102</v>
      </c>
      <c r="E75" s="8"/>
      <c r="F75" s="157"/>
      <c r="G75" s="8"/>
      <c r="H75" s="8"/>
      <c r="I75" s="8"/>
      <c r="J75" s="8"/>
      <c r="K75" s="8"/>
      <c r="L75" s="8"/>
      <c r="M75" s="8"/>
      <c r="N75" s="8"/>
      <c r="O75" s="157"/>
    </row>
    <row r="76" spans="1:15" x14ac:dyDescent="0.2">
      <c r="A76" s="1">
        <v>4</v>
      </c>
      <c r="B76" s="14" t="s">
        <v>740</v>
      </c>
      <c r="C76" s="12" t="s">
        <v>158</v>
      </c>
      <c r="D76" s="10">
        <v>244</v>
      </c>
      <c r="E76" s="8"/>
      <c r="F76" s="157"/>
      <c r="G76" s="8"/>
      <c r="H76" s="8"/>
      <c r="I76" s="8"/>
      <c r="J76" s="8"/>
      <c r="K76" s="8"/>
      <c r="L76" s="8"/>
      <c r="M76" s="8"/>
      <c r="N76" s="8"/>
      <c r="O76" s="157"/>
    </row>
    <row r="77" spans="1:15" ht="25.5" x14ac:dyDescent="0.2">
      <c r="A77" s="1">
        <v>5</v>
      </c>
      <c r="B77" s="14" t="s">
        <v>504</v>
      </c>
      <c r="C77" s="11" t="s">
        <v>158</v>
      </c>
      <c r="D77" s="10">
        <v>244</v>
      </c>
      <c r="E77" s="8"/>
      <c r="F77" s="157"/>
      <c r="G77" s="8"/>
      <c r="H77" s="8"/>
      <c r="I77" s="8"/>
      <c r="J77" s="8"/>
      <c r="K77" s="8"/>
      <c r="L77" s="8"/>
      <c r="M77" s="8"/>
      <c r="N77" s="8"/>
      <c r="O77" s="157"/>
    </row>
    <row r="78" spans="1:15" ht="25.5" x14ac:dyDescent="0.2">
      <c r="A78" s="1">
        <v>6</v>
      </c>
      <c r="B78" s="14" t="s">
        <v>503</v>
      </c>
      <c r="C78" s="11" t="s">
        <v>158</v>
      </c>
      <c r="D78" s="10">
        <v>2102</v>
      </c>
      <c r="E78" s="8"/>
      <c r="F78" s="157"/>
      <c r="G78" s="8"/>
      <c r="H78" s="8"/>
      <c r="I78" s="8"/>
      <c r="J78" s="8"/>
      <c r="K78" s="8"/>
      <c r="L78" s="8"/>
      <c r="M78" s="8"/>
      <c r="N78" s="8"/>
      <c r="O78" s="157"/>
    </row>
    <row r="79" spans="1:15" x14ac:dyDescent="0.2">
      <c r="A79" s="1"/>
      <c r="B79" s="262" t="s">
        <v>169</v>
      </c>
      <c r="C79" s="12"/>
      <c r="D79" s="10"/>
      <c r="E79" s="8"/>
      <c r="F79" s="8"/>
      <c r="G79" s="8"/>
      <c r="H79" s="8"/>
      <c r="I79" s="8"/>
      <c r="J79" s="8"/>
      <c r="K79" s="8"/>
      <c r="L79" s="8"/>
      <c r="M79" s="8"/>
      <c r="N79" s="8"/>
      <c r="O79" s="157"/>
    </row>
    <row r="80" spans="1:15" x14ac:dyDescent="0.2">
      <c r="A80" s="1"/>
      <c r="B80" s="27" t="s">
        <v>741</v>
      </c>
      <c r="C80" s="235"/>
      <c r="D80" s="258"/>
      <c r="E80" s="8"/>
      <c r="F80" s="8"/>
      <c r="G80" s="8"/>
      <c r="H80" s="8"/>
      <c r="I80" s="8"/>
      <c r="J80" s="8"/>
      <c r="K80" s="8"/>
      <c r="L80" s="8"/>
      <c r="M80" s="8"/>
      <c r="N80" s="8"/>
      <c r="O80" s="157"/>
    </row>
    <row r="81" spans="1:15" x14ac:dyDescent="0.2">
      <c r="A81" s="1">
        <v>1</v>
      </c>
      <c r="B81" s="14" t="s">
        <v>162</v>
      </c>
      <c r="C81" s="12" t="s">
        <v>158</v>
      </c>
      <c r="D81" s="187">
        <f>D83-D82</f>
        <v>2102</v>
      </c>
      <c r="E81" s="8"/>
      <c r="F81" s="157"/>
      <c r="G81" s="8"/>
      <c r="H81" s="8"/>
      <c r="I81" s="8"/>
      <c r="J81" s="8"/>
      <c r="K81" s="8"/>
      <c r="L81" s="8"/>
      <c r="M81" s="8"/>
      <c r="N81" s="8"/>
      <c r="O81" s="157"/>
    </row>
    <row r="82" spans="1:15" x14ac:dyDescent="0.2">
      <c r="A82" s="1">
        <v>2</v>
      </c>
      <c r="B82" s="14" t="s">
        <v>163</v>
      </c>
      <c r="C82" s="2" t="s">
        <v>158</v>
      </c>
      <c r="D82" s="8">
        <v>173</v>
      </c>
      <c r="E82" s="8"/>
      <c r="F82" s="157"/>
      <c r="G82" s="8"/>
      <c r="H82" s="8"/>
      <c r="I82" s="8"/>
      <c r="J82" s="8"/>
      <c r="K82" s="8"/>
      <c r="L82" s="8"/>
      <c r="M82" s="8"/>
      <c r="N82" s="8"/>
      <c r="O82" s="157"/>
    </row>
    <row r="83" spans="1:15" x14ac:dyDescent="0.2">
      <c r="A83" s="1">
        <v>3</v>
      </c>
      <c r="B83" s="263" t="s">
        <v>744</v>
      </c>
      <c r="C83" s="264" t="s">
        <v>158</v>
      </c>
      <c r="D83" s="271">
        <v>2275</v>
      </c>
      <c r="E83" s="8"/>
      <c r="F83" s="157"/>
      <c r="G83" s="8"/>
      <c r="H83" s="8"/>
      <c r="I83" s="8"/>
      <c r="J83" s="8"/>
      <c r="K83" s="8"/>
      <c r="L83" s="8"/>
      <c r="M83" s="8"/>
      <c r="N83" s="8"/>
      <c r="O83" s="157"/>
    </row>
    <row r="84" spans="1:15" x14ac:dyDescent="0.2">
      <c r="A84" s="1"/>
      <c r="B84" s="264" t="s">
        <v>745</v>
      </c>
      <c r="C84" s="264"/>
      <c r="D84" s="271"/>
      <c r="E84" s="8"/>
      <c r="F84" s="8"/>
      <c r="G84" s="8"/>
      <c r="H84" s="8"/>
      <c r="I84" s="8"/>
      <c r="J84" s="8"/>
      <c r="K84" s="8"/>
      <c r="L84" s="8"/>
      <c r="M84" s="8"/>
      <c r="N84" s="8"/>
      <c r="O84" s="157"/>
    </row>
    <row r="85" spans="1:15" x14ac:dyDescent="0.2">
      <c r="A85" s="1">
        <v>1</v>
      </c>
      <c r="B85" s="263" t="s">
        <v>164</v>
      </c>
      <c r="C85" s="27" t="s">
        <v>158</v>
      </c>
      <c r="D85" s="271">
        <v>679</v>
      </c>
      <c r="E85" s="56"/>
      <c r="F85" s="157"/>
      <c r="G85" s="258"/>
      <c r="H85" s="258"/>
      <c r="I85" s="258"/>
      <c r="J85" s="258"/>
      <c r="K85" s="258"/>
      <c r="L85" s="258"/>
      <c r="M85" s="258"/>
      <c r="N85" s="258"/>
      <c r="O85" s="258"/>
    </row>
    <row r="86" spans="1:15" ht="25.5" x14ac:dyDescent="0.2">
      <c r="A86" s="1">
        <v>2</v>
      </c>
      <c r="B86" s="206" t="s">
        <v>165</v>
      </c>
      <c r="C86" s="27" t="s">
        <v>158</v>
      </c>
      <c r="D86" s="272">
        <v>679</v>
      </c>
      <c r="E86" s="258"/>
      <c r="F86" s="157"/>
      <c r="G86" s="258"/>
      <c r="H86" s="258"/>
      <c r="I86" s="258"/>
      <c r="J86" s="258"/>
      <c r="K86" s="258"/>
      <c r="L86" s="258"/>
      <c r="M86" s="258"/>
      <c r="N86" s="258"/>
      <c r="O86" s="258"/>
    </row>
    <row r="87" spans="1:15" x14ac:dyDescent="0.2">
      <c r="A87" s="1">
        <v>3</v>
      </c>
      <c r="B87" s="265" t="s">
        <v>166</v>
      </c>
      <c r="C87" s="266" t="s">
        <v>158</v>
      </c>
      <c r="D87" s="273">
        <v>679</v>
      </c>
      <c r="E87" s="261"/>
      <c r="F87" s="157"/>
      <c r="G87" s="261"/>
      <c r="H87" s="261"/>
      <c r="I87" s="261"/>
      <c r="J87" s="261"/>
      <c r="K87" s="261"/>
      <c r="L87" s="261"/>
      <c r="M87" s="261"/>
      <c r="N87" s="261"/>
      <c r="O87" s="261"/>
    </row>
    <row r="88" spans="1:15" x14ac:dyDescent="0.2">
      <c r="A88" s="1">
        <v>4</v>
      </c>
      <c r="B88" s="138" t="s">
        <v>54</v>
      </c>
      <c r="C88" s="125" t="s">
        <v>158</v>
      </c>
      <c r="D88" s="41">
        <f>D89*25%</f>
        <v>649.5</v>
      </c>
      <c r="E88" s="157"/>
      <c r="F88" s="157"/>
      <c r="G88" s="267"/>
      <c r="H88" s="157"/>
      <c r="I88" s="157"/>
      <c r="J88" s="261"/>
      <c r="K88" s="261"/>
      <c r="L88" s="261"/>
      <c r="M88" s="261"/>
      <c r="N88" s="261"/>
      <c r="O88" s="261"/>
    </row>
    <row r="89" spans="1:15" x14ac:dyDescent="0.2">
      <c r="A89" s="1">
        <v>5</v>
      </c>
      <c r="B89" s="138" t="s">
        <v>8</v>
      </c>
      <c r="C89" s="125" t="s">
        <v>158</v>
      </c>
      <c r="D89" s="41">
        <v>2598</v>
      </c>
      <c r="E89" s="157"/>
      <c r="F89" s="157"/>
      <c r="G89" s="267"/>
      <c r="H89" s="157"/>
      <c r="I89" s="157"/>
      <c r="J89" s="261"/>
      <c r="K89" s="261"/>
      <c r="L89" s="261"/>
      <c r="M89" s="261"/>
      <c r="N89" s="261"/>
      <c r="O89" s="261"/>
    </row>
    <row r="90" spans="1:15" x14ac:dyDescent="0.2">
      <c r="A90" s="1">
        <v>6</v>
      </c>
      <c r="B90" s="138" t="s">
        <v>9</v>
      </c>
      <c r="C90" s="125" t="s">
        <v>158</v>
      </c>
      <c r="D90" s="41">
        <v>2598</v>
      </c>
      <c r="E90" s="157"/>
      <c r="F90" s="157"/>
      <c r="G90" s="267"/>
      <c r="H90" s="157"/>
      <c r="I90" s="157"/>
      <c r="J90" s="261"/>
      <c r="K90" s="261"/>
      <c r="L90" s="261"/>
      <c r="M90" s="261"/>
      <c r="N90" s="261"/>
      <c r="O90" s="261"/>
    </row>
    <row r="91" spans="1:15" x14ac:dyDescent="0.2">
      <c r="A91" s="1">
        <v>7</v>
      </c>
      <c r="B91" s="31" t="s">
        <v>282</v>
      </c>
      <c r="C91" s="162" t="s">
        <v>158</v>
      </c>
      <c r="D91" s="162">
        <v>796</v>
      </c>
      <c r="E91" s="8"/>
      <c r="F91" s="157"/>
      <c r="G91" s="267"/>
      <c r="H91" s="43"/>
      <c r="I91" s="268"/>
      <c r="J91" s="261"/>
      <c r="K91" s="261"/>
      <c r="L91" s="43"/>
      <c r="M91" s="43"/>
      <c r="N91" s="43"/>
      <c r="O91" s="251"/>
    </row>
    <row r="92" spans="1:15" x14ac:dyDescent="0.2">
      <c r="A92" s="1">
        <v>8</v>
      </c>
      <c r="B92" s="269" t="s">
        <v>746</v>
      </c>
      <c r="C92" s="187" t="s">
        <v>158</v>
      </c>
      <c r="D92" s="258">
        <v>3571</v>
      </c>
      <c r="E92" s="8"/>
      <c r="F92" s="157"/>
      <c r="G92" s="8"/>
      <c r="H92" s="8"/>
      <c r="I92" s="258"/>
      <c r="J92" s="8"/>
      <c r="K92" s="8"/>
      <c r="L92" s="8"/>
      <c r="M92" s="8"/>
      <c r="N92" s="8"/>
      <c r="O92" s="157"/>
    </row>
    <row r="93" spans="1:15" x14ac:dyDescent="0.2">
      <c r="A93" s="1">
        <v>9</v>
      </c>
      <c r="B93" s="14" t="s">
        <v>171</v>
      </c>
      <c r="C93" s="12" t="s">
        <v>158</v>
      </c>
      <c r="D93" s="10">
        <v>561</v>
      </c>
      <c r="E93" s="8"/>
      <c r="F93" s="157"/>
      <c r="G93" s="8"/>
      <c r="H93" s="8"/>
      <c r="I93" s="8"/>
      <c r="J93" s="8"/>
      <c r="K93" s="8"/>
      <c r="L93" s="8"/>
      <c r="M93" s="8"/>
      <c r="N93" s="8"/>
      <c r="O93" s="157"/>
    </row>
    <row r="94" spans="1:15" x14ac:dyDescent="0.2">
      <c r="A94" s="1"/>
      <c r="B94" s="165" t="s">
        <v>742</v>
      </c>
      <c r="C94" s="1"/>
      <c r="D94" s="8"/>
      <c r="E94" s="8"/>
      <c r="F94" s="8"/>
      <c r="G94" s="260"/>
      <c r="H94" s="8"/>
      <c r="I94" s="260"/>
      <c r="J94" s="260"/>
      <c r="K94" s="260"/>
      <c r="L94" s="260"/>
      <c r="M94" s="260"/>
      <c r="N94" s="270"/>
      <c r="O94" s="260"/>
    </row>
    <row r="95" spans="1:15" ht="25.5" x14ac:dyDescent="0.2">
      <c r="A95" s="1">
        <v>1</v>
      </c>
      <c r="B95" s="31" t="s">
        <v>269</v>
      </c>
      <c r="C95" s="8" t="s">
        <v>156</v>
      </c>
      <c r="D95" s="8">
        <v>18</v>
      </c>
      <c r="E95" s="8"/>
      <c r="F95" s="157"/>
      <c r="G95" s="8"/>
      <c r="H95" s="8"/>
      <c r="I95" s="8"/>
      <c r="J95" s="161"/>
      <c r="K95" s="8"/>
      <c r="L95" s="8"/>
      <c r="M95" s="8"/>
      <c r="N95" s="8"/>
      <c r="O95" s="8"/>
    </row>
    <row r="96" spans="1:15" ht="25.5" x14ac:dyDescent="0.2">
      <c r="A96" s="1">
        <v>2</v>
      </c>
      <c r="B96" s="31" t="s">
        <v>272</v>
      </c>
      <c r="C96" s="8" t="s">
        <v>156</v>
      </c>
      <c r="D96" s="8">
        <v>3</v>
      </c>
      <c r="E96" s="8"/>
      <c r="F96" s="157"/>
      <c r="G96" s="8"/>
      <c r="H96" s="8"/>
      <c r="I96" s="8"/>
      <c r="J96" s="8"/>
      <c r="K96" s="8"/>
      <c r="L96" s="8"/>
      <c r="M96" s="8"/>
      <c r="N96" s="8"/>
      <c r="O96" s="8"/>
    </row>
    <row r="97" spans="1:15" x14ac:dyDescent="0.2">
      <c r="A97" s="1">
        <v>3</v>
      </c>
      <c r="B97" s="31" t="s">
        <v>273</v>
      </c>
      <c r="C97" s="162" t="s">
        <v>156</v>
      </c>
      <c r="D97" s="162">
        <v>21</v>
      </c>
      <c r="E97" s="8"/>
      <c r="F97" s="157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">
      <c r="A98" s="1">
        <v>4</v>
      </c>
      <c r="B98" s="31" t="s">
        <v>274</v>
      </c>
      <c r="C98" s="162" t="s">
        <v>156</v>
      </c>
      <c r="D98" s="162">
        <v>21</v>
      </c>
      <c r="E98" s="8"/>
      <c r="F98" s="157"/>
      <c r="G98" s="8"/>
      <c r="H98" s="8"/>
      <c r="I98" s="8"/>
      <c r="J98" s="8"/>
      <c r="K98" s="8"/>
      <c r="L98" s="8"/>
      <c r="M98" s="8"/>
      <c r="N98" s="8"/>
      <c r="O98" s="8"/>
    </row>
    <row r="99" spans="1:15" ht="25.5" x14ac:dyDescent="0.2">
      <c r="A99" s="1">
        <v>5</v>
      </c>
      <c r="B99" s="31" t="s">
        <v>276</v>
      </c>
      <c r="C99" s="8" t="s">
        <v>156</v>
      </c>
      <c r="D99" s="8">
        <v>14</v>
      </c>
      <c r="E99" s="8"/>
      <c r="F99" s="157"/>
      <c r="G99" s="8"/>
      <c r="H99" s="8"/>
      <c r="I99" s="8"/>
      <c r="J99" s="8"/>
      <c r="K99" s="8"/>
      <c r="L99" s="8"/>
      <c r="M99" s="8"/>
      <c r="N99" s="8"/>
      <c r="O99" s="8"/>
    </row>
    <row r="100" spans="1:15" x14ac:dyDescent="0.2">
      <c r="A100" s="1">
        <v>6</v>
      </c>
      <c r="B100" s="31" t="s">
        <v>270</v>
      </c>
      <c r="C100" s="8" t="s">
        <v>156</v>
      </c>
      <c r="D100" s="8">
        <v>3</v>
      </c>
      <c r="E100" s="8"/>
      <c r="F100" s="157"/>
      <c r="G100" s="8"/>
      <c r="H100" s="8"/>
      <c r="I100" s="8"/>
      <c r="J100" s="8"/>
      <c r="K100" s="8"/>
      <c r="L100" s="8"/>
      <c r="M100" s="8"/>
      <c r="N100" s="8"/>
      <c r="O100" s="8"/>
    </row>
    <row r="101" spans="1:15" ht="25.5" x14ac:dyDescent="0.2">
      <c r="A101" s="1">
        <v>7</v>
      </c>
      <c r="B101" s="14" t="s">
        <v>343</v>
      </c>
      <c r="C101" s="9" t="s">
        <v>158</v>
      </c>
      <c r="D101" s="10">
        <v>57</v>
      </c>
      <c r="E101" s="10"/>
      <c r="F101" s="157"/>
      <c r="G101" s="8"/>
      <c r="H101" s="10"/>
      <c r="I101" s="10"/>
      <c r="J101" s="8"/>
      <c r="K101" s="10"/>
      <c r="L101" s="10"/>
      <c r="M101" s="10"/>
      <c r="N101" s="10"/>
      <c r="O101" s="10"/>
    </row>
    <row r="102" spans="1:15" ht="38.25" x14ac:dyDescent="0.2">
      <c r="A102" s="1">
        <v>8</v>
      </c>
      <c r="B102" s="31" t="s">
        <v>722</v>
      </c>
      <c r="C102" s="1" t="s">
        <v>172</v>
      </c>
      <c r="D102" s="8">
        <v>1.46</v>
      </c>
      <c r="E102" s="8"/>
      <c r="F102" s="157"/>
      <c r="G102" s="8"/>
      <c r="H102" s="8"/>
      <c r="I102" s="8"/>
      <c r="J102" s="8"/>
      <c r="K102" s="8"/>
      <c r="L102" s="8"/>
      <c r="M102" s="8"/>
      <c r="N102" s="8"/>
      <c r="O102" s="8"/>
    </row>
    <row r="103" spans="1:15" ht="25.5" x14ac:dyDescent="0.2">
      <c r="A103" s="1">
        <v>9</v>
      </c>
      <c r="B103" s="31" t="s">
        <v>723</v>
      </c>
      <c r="C103" s="1" t="s">
        <v>156</v>
      </c>
      <c r="D103" s="8">
        <v>11.03</v>
      </c>
      <c r="E103" s="8"/>
      <c r="F103" s="157"/>
      <c r="G103" s="8"/>
      <c r="H103" s="8"/>
      <c r="I103" s="8"/>
      <c r="J103" s="8"/>
      <c r="K103" s="8"/>
      <c r="L103" s="8"/>
      <c r="M103" s="8"/>
      <c r="N103" s="8"/>
      <c r="O103" s="8"/>
    </row>
    <row r="104" spans="1:15" ht="25.5" x14ac:dyDescent="0.2">
      <c r="A104" s="1">
        <v>10</v>
      </c>
      <c r="B104" s="31" t="s">
        <v>275</v>
      </c>
      <c r="C104" s="8" t="s">
        <v>156</v>
      </c>
      <c r="D104" s="8">
        <v>3.4</v>
      </c>
      <c r="E104" s="8"/>
      <c r="F104" s="157"/>
      <c r="G104" s="8"/>
      <c r="H104" s="8"/>
      <c r="I104" s="8"/>
      <c r="J104" s="8"/>
      <c r="K104" s="8"/>
      <c r="L104" s="8"/>
      <c r="M104" s="8"/>
      <c r="N104" s="8"/>
      <c r="O104" s="8"/>
    </row>
    <row r="105" spans="1:15" x14ac:dyDescent="0.2">
      <c r="A105" s="1">
        <v>11</v>
      </c>
      <c r="B105" s="163" t="s">
        <v>111</v>
      </c>
      <c r="C105" s="1" t="s">
        <v>158</v>
      </c>
      <c r="D105" s="8">
        <v>69</v>
      </c>
      <c r="E105" s="8"/>
      <c r="F105" s="157"/>
      <c r="G105" s="8"/>
      <c r="H105" s="8"/>
      <c r="I105" s="8"/>
      <c r="J105" s="8"/>
      <c r="K105" s="8"/>
      <c r="L105" s="8"/>
      <c r="M105" s="8"/>
      <c r="N105" s="8"/>
      <c r="O105" s="8"/>
    </row>
    <row r="106" spans="1:15" x14ac:dyDescent="0.2">
      <c r="A106" s="1">
        <v>12</v>
      </c>
      <c r="B106" s="163" t="s">
        <v>743</v>
      </c>
      <c r="C106" s="1" t="s">
        <v>157</v>
      </c>
      <c r="D106" s="8">
        <v>6</v>
      </c>
      <c r="E106" s="8"/>
      <c r="F106" s="157"/>
      <c r="G106" s="8"/>
      <c r="H106" s="8"/>
      <c r="I106" s="260"/>
      <c r="J106" s="8"/>
      <c r="K106" s="8"/>
      <c r="L106" s="8"/>
      <c r="M106" s="8"/>
      <c r="N106" s="8"/>
      <c r="O106" s="8"/>
    </row>
    <row r="107" spans="1:15" ht="25.5" x14ac:dyDescent="0.2">
      <c r="A107" s="1">
        <v>13</v>
      </c>
      <c r="B107" s="163" t="s">
        <v>53</v>
      </c>
      <c r="C107" s="1" t="s">
        <v>119</v>
      </c>
      <c r="D107" s="8">
        <v>37</v>
      </c>
      <c r="E107" s="8"/>
      <c r="F107" s="157"/>
      <c r="G107" s="8"/>
      <c r="H107" s="8"/>
      <c r="I107" s="260"/>
      <c r="J107" s="8"/>
      <c r="K107" s="8"/>
      <c r="L107" s="8"/>
      <c r="M107" s="8"/>
      <c r="N107" s="8"/>
      <c r="O107" s="8"/>
    </row>
    <row r="108" spans="1:15" x14ac:dyDescent="0.2">
      <c r="A108" s="1">
        <v>14</v>
      </c>
      <c r="B108" s="163" t="s">
        <v>113</v>
      </c>
      <c r="C108" s="1" t="s">
        <v>158</v>
      </c>
      <c r="D108" s="8">
        <v>26</v>
      </c>
      <c r="E108" s="8"/>
      <c r="F108" s="157"/>
      <c r="G108" s="8"/>
      <c r="H108" s="8"/>
      <c r="I108" s="260"/>
      <c r="J108" s="8"/>
      <c r="K108" s="8"/>
      <c r="L108" s="8"/>
      <c r="M108" s="8"/>
      <c r="N108" s="8"/>
      <c r="O108" s="8"/>
    </row>
    <row r="109" spans="1:15" x14ac:dyDescent="0.2">
      <c r="A109" s="1">
        <v>15</v>
      </c>
      <c r="B109" s="163" t="s">
        <v>114</v>
      </c>
      <c r="C109" s="1" t="s">
        <v>172</v>
      </c>
      <c r="D109" s="8">
        <v>0.17</v>
      </c>
      <c r="E109" s="8"/>
      <c r="F109" s="157"/>
      <c r="G109" s="8"/>
      <c r="H109" s="8"/>
      <c r="I109" s="260"/>
      <c r="J109" s="8"/>
      <c r="K109" s="8"/>
      <c r="L109" s="8"/>
      <c r="M109" s="8"/>
      <c r="N109" s="8"/>
      <c r="O109" s="8"/>
    </row>
    <row r="110" spans="1:15" x14ac:dyDescent="0.2">
      <c r="A110" s="1">
        <v>16</v>
      </c>
      <c r="B110" s="259" t="s">
        <v>726</v>
      </c>
      <c r="C110" s="9" t="s">
        <v>158</v>
      </c>
      <c r="D110" s="10">
        <v>4</v>
      </c>
      <c r="E110" s="10"/>
      <c r="F110" s="157"/>
      <c r="G110" s="10"/>
      <c r="H110" s="10"/>
      <c r="I110" s="10"/>
      <c r="J110" s="10"/>
      <c r="K110" s="10"/>
      <c r="L110" s="10"/>
      <c r="M110" s="10"/>
      <c r="N110" s="10"/>
      <c r="O110" s="258"/>
    </row>
    <row r="111" spans="1:15" x14ac:dyDescent="0.2">
      <c r="A111" s="1">
        <v>17</v>
      </c>
      <c r="B111" s="259" t="s">
        <v>727</v>
      </c>
      <c r="C111" s="9" t="s">
        <v>158</v>
      </c>
      <c r="D111" s="10">
        <v>4</v>
      </c>
      <c r="E111" s="10"/>
      <c r="F111" s="157"/>
      <c r="G111" s="10"/>
      <c r="H111" s="10"/>
      <c r="I111" s="10"/>
      <c r="J111" s="10"/>
      <c r="K111" s="10"/>
      <c r="L111" s="10"/>
      <c r="M111" s="10"/>
      <c r="N111" s="10"/>
      <c r="O111" s="258"/>
    </row>
    <row r="112" spans="1:15" ht="25.5" x14ac:dyDescent="0.2">
      <c r="A112" s="1">
        <v>18</v>
      </c>
      <c r="B112" s="163" t="s">
        <v>115</v>
      </c>
      <c r="C112" s="1" t="s">
        <v>156</v>
      </c>
      <c r="D112" s="8">
        <v>0.24</v>
      </c>
      <c r="E112" s="8"/>
      <c r="F112" s="157"/>
      <c r="G112" s="8"/>
      <c r="H112" s="8"/>
      <c r="I112" s="8"/>
      <c r="J112" s="8"/>
      <c r="K112" s="8"/>
      <c r="L112" s="8"/>
      <c r="M112" s="8"/>
      <c r="N112" s="8"/>
      <c r="O112" s="157"/>
    </row>
    <row r="113" spans="1:16" ht="51" x14ac:dyDescent="0.2">
      <c r="A113" s="1">
        <v>19</v>
      </c>
      <c r="B113" s="163" t="s">
        <v>248</v>
      </c>
      <c r="C113" s="1" t="s">
        <v>158</v>
      </c>
      <c r="D113" s="8">
        <v>9</v>
      </c>
      <c r="E113" s="8"/>
      <c r="F113" s="157"/>
      <c r="G113" s="8"/>
      <c r="H113" s="8"/>
      <c r="I113" s="8"/>
      <c r="J113" s="8"/>
      <c r="K113" s="8"/>
      <c r="L113" s="8"/>
      <c r="M113" s="8"/>
      <c r="N113" s="8"/>
      <c r="O113" s="8"/>
    </row>
    <row r="114" spans="1:16" x14ac:dyDescent="0.2">
      <c r="A114" s="1"/>
      <c r="B114" s="165" t="s">
        <v>747</v>
      </c>
      <c r="C114" s="1"/>
      <c r="D114" s="8"/>
      <c r="E114" s="8"/>
      <c r="F114" s="8"/>
      <c r="G114" s="8"/>
      <c r="H114" s="8"/>
      <c r="I114" s="260"/>
      <c r="J114" s="8"/>
      <c r="K114" s="8"/>
      <c r="L114" s="8"/>
      <c r="M114" s="8"/>
      <c r="N114" s="8"/>
      <c r="O114" s="8"/>
    </row>
    <row r="115" spans="1:16" x14ac:dyDescent="0.2">
      <c r="A115" s="1">
        <v>1</v>
      </c>
      <c r="B115" s="163" t="s">
        <v>250</v>
      </c>
      <c r="C115" s="134" t="s">
        <v>155</v>
      </c>
      <c r="D115" s="8">
        <v>1</v>
      </c>
      <c r="E115" s="8"/>
      <c r="F115" s="157"/>
      <c r="G115" s="8"/>
      <c r="H115" s="8"/>
      <c r="I115" s="260"/>
      <c r="J115" s="8"/>
      <c r="K115" s="8"/>
      <c r="L115" s="8"/>
      <c r="M115" s="8"/>
      <c r="N115" s="8"/>
      <c r="O115" s="8"/>
    </row>
    <row r="116" spans="1:16" ht="38.25" x14ac:dyDescent="0.2">
      <c r="A116" s="1">
        <v>2</v>
      </c>
      <c r="B116" s="163" t="s">
        <v>252</v>
      </c>
      <c r="C116" s="1" t="s">
        <v>157</v>
      </c>
      <c r="D116" s="8">
        <v>1</v>
      </c>
      <c r="E116" s="8"/>
      <c r="F116" s="157"/>
      <c r="G116" s="8"/>
      <c r="H116" s="8"/>
      <c r="I116" s="8"/>
      <c r="J116" s="8"/>
      <c r="K116" s="8"/>
      <c r="L116" s="8"/>
      <c r="M116" s="8"/>
      <c r="N116" s="8"/>
      <c r="O116" s="8"/>
    </row>
    <row r="117" spans="1:16" x14ac:dyDescent="0.2">
      <c r="A117" s="1">
        <v>3</v>
      </c>
      <c r="B117" s="163" t="s">
        <v>96</v>
      </c>
      <c r="C117" s="1" t="s">
        <v>155</v>
      </c>
      <c r="D117" s="8">
        <v>1</v>
      </c>
      <c r="E117" s="8"/>
      <c r="F117" s="157"/>
      <c r="G117" s="8"/>
      <c r="H117" s="8"/>
      <c r="I117" s="8"/>
      <c r="J117" s="8"/>
      <c r="K117" s="8"/>
      <c r="L117" s="8"/>
      <c r="M117" s="8"/>
      <c r="N117" s="8"/>
      <c r="O117" s="157"/>
    </row>
    <row r="118" spans="1:16" ht="38.25" x14ac:dyDescent="0.2">
      <c r="A118" s="1">
        <v>4</v>
      </c>
      <c r="B118" s="163" t="s">
        <v>251</v>
      </c>
      <c r="C118" s="1" t="s">
        <v>158</v>
      </c>
      <c r="D118" s="8">
        <v>13</v>
      </c>
      <c r="E118" s="8"/>
      <c r="F118" s="157"/>
      <c r="G118" s="8"/>
      <c r="H118" s="8"/>
      <c r="I118" s="8"/>
      <c r="J118" s="8"/>
      <c r="K118" s="8"/>
      <c r="L118" s="8"/>
      <c r="M118" s="8"/>
      <c r="N118" s="8"/>
      <c r="O118" s="8"/>
    </row>
    <row r="119" spans="1:16" x14ac:dyDescent="0.2">
      <c r="A119" s="1">
        <v>5</v>
      </c>
      <c r="B119" s="163" t="s">
        <v>589</v>
      </c>
      <c r="C119" s="1" t="s">
        <v>119</v>
      </c>
      <c r="D119" s="8">
        <v>355</v>
      </c>
      <c r="E119" s="8"/>
      <c r="F119" s="157"/>
      <c r="G119" s="8"/>
      <c r="H119" s="8"/>
      <c r="I119" s="8"/>
      <c r="J119" s="8"/>
      <c r="K119" s="8"/>
      <c r="L119" s="8"/>
      <c r="M119" s="8"/>
      <c r="N119" s="8"/>
      <c r="O119" s="157"/>
    </row>
    <row r="120" spans="1:16" x14ac:dyDescent="0.2">
      <c r="A120" s="1">
        <v>6</v>
      </c>
      <c r="B120" s="163" t="s">
        <v>590</v>
      </c>
      <c r="C120" s="1" t="s">
        <v>157</v>
      </c>
      <c r="D120" s="8">
        <v>71</v>
      </c>
      <c r="E120" s="8"/>
      <c r="F120" s="157"/>
      <c r="G120" s="8"/>
      <c r="H120" s="8"/>
      <c r="I120" s="8"/>
      <c r="J120" s="8"/>
      <c r="K120" s="8"/>
      <c r="L120" s="8"/>
      <c r="M120" s="8"/>
      <c r="N120" s="8"/>
      <c r="O120" s="157"/>
    </row>
    <row r="121" spans="1:16" x14ac:dyDescent="0.2">
      <c r="A121" s="1">
        <v>7</v>
      </c>
      <c r="B121" s="163" t="s">
        <v>591</v>
      </c>
      <c r="C121" s="1" t="s">
        <v>157</v>
      </c>
      <c r="D121" s="8">
        <v>36</v>
      </c>
      <c r="E121" s="8"/>
      <c r="F121" s="157"/>
      <c r="G121" s="8"/>
      <c r="H121" s="8"/>
      <c r="I121" s="8"/>
      <c r="J121" s="8"/>
      <c r="K121" s="8"/>
      <c r="L121" s="8"/>
      <c r="M121" s="8"/>
      <c r="N121" s="8"/>
      <c r="O121" s="157"/>
    </row>
    <row r="122" spans="1:16" ht="25.5" x14ac:dyDescent="0.2">
      <c r="A122" s="1">
        <v>8</v>
      </c>
      <c r="B122" s="163" t="s">
        <v>384</v>
      </c>
      <c r="C122" s="1" t="s">
        <v>155</v>
      </c>
      <c r="D122" s="8">
        <v>12</v>
      </c>
      <c r="E122" s="8"/>
      <c r="F122" s="157"/>
      <c r="G122" s="8"/>
      <c r="H122" s="8"/>
      <c r="I122" s="8"/>
      <c r="J122" s="8"/>
      <c r="K122" s="8"/>
      <c r="L122" s="8"/>
      <c r="M122" s="8"/>
      <c r="N122" s="8"/>
      <c r="O122" s="157"/>
    </row>
    <row r="123" spans="1:16" ht="25.5" x14ac:dyDescent="0.2">
      <c r="A123" s="1">
        <v>9</v>
      </c>
      <c r="B123" s="163" t="s">
        <v>595</v>
      </c>
      <c r="C123" s="1" t="s">
        <v>155</v>
      </c>
      <c r="D123" s="8">
        <v>76</v>
      </c>
      <c r="E123" s="8"/>
      <c r="F123" s="157"/>
      <c r="G123" s="8"/>
      <c r="H123" s="8"/>
      <c r="I123" s="8"/>
      <c r="J123" s="8"/>
      <c r="K123" s="8"/>
      <c r="L123" s="8"/>
      <c r="M123" s="8"/>
      <c r="N123" s="8"/>
      <c r="O123" s="157"/>
    </row>
    <row r="124" spans="1:16" x14ac:dyDescent="0.2">
      <c r="A124" s="1">
        <v>10</v>
      </c>
      <c r="B124" s="163" t="s">
        <v>596</v>
      </c>
      <c r="C124" s="1" t="s">
        <v>157</v>
      </c>
      <c r="D124" s="8">
        <v>4</v>
      </c>
      <c r="E124" s="8"/>
      <c r="F124" s="157"/>
      <c r="G124" s="8"/>
      <c r="H124" s="8"/>
      <c r="I124" s="8"/>
      <c r="J124" s="8"/>
      <c r="K124" s="8"/>
      <c r="L124" s="8"/>
      <c r="M124" s="8"/>
      <c r="N124" s="8"/>
      <c r="O124" s="157"/>
    </row>
    <row r="125" spans="1:16" x14ac:dyDescent="0.2">
      <c r="A125" s="1">
        <v>11</v>
      </c>
      <c r="B125" s="163" t="s">
        <v>597</v>
      </c>
      <c r="C125" s="1" t="s">
        <v>157</v>
      </c>
      <c r="D125" s="8">
        <v>5</v>
      </c>
      <c r="E125" s="8"/>
      <c r="F125" s="157"/>
      <c r="G125" s="8"/>
      <c r="H125" s="8"/>
      <c r="I125" s="8"/>
      <c r="J125" s="8"/>
      <c r="K125" s="8"/>
      <c r="L125" s="8"/>
      <c r="M125" s="8"/>
      <c r="N125" s="8"/>
      <c r="O125" s="157"/>
    </row>
    <row r="126" spans="1:16" ht="25.5" x14ac:dyDescent="0.2">
      <c r="A126" s="1">
        <v>12</v>
      </c>
      <c r="B126" s="163" t="s">
        <v>258</v>
      </c>
      <c r="C126" s="1" t="s">
        <v>155</v>
      </c>
      <c r="D126" s="8">
        <v>1</v>
      </c>
      <c r="E126" s="8"/>
      <c r="F126" s="157"/>
      <c r="G126" s="8"/>
      <c r="H126" s="8"/>
      <c r="I126" s="8"/>
      <c r="J126" s="8"/>
      <c r="K126" s="8"/>
      <c r="L126" s="8"/>
      <c r="M126" s="8"/>
      <c r="N126" s="8"/>
      <c r="O126" s="157"/>
    </row>
    <row r="127" spans="1:16" s="18" customFormat="1" x14ac:dyDescent="0.2">
      <c r="A127" s="79"/>
      <c r="B127" s="77" t="s">
        <v>154</v>
      </c>
      <c r="C127" s="5"/>
      <c r="D127" s="47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46"/>
    </row>
    <row r="128" spans="1:16" x14ac:dyDescent="0.2">
      <c r="A128" s="5"/>
      <c r="B128" s="183" t="s">
        <v>152</v>
      </c>
      <c r="C128" s="184"/>
      <c r="D128" s="8"/>
      <c r="E128" s="8"/>
      <c r="F128" s="43"/>
      <c r="G128" s="8"/>
      <c r="H128" s="8"/>
      <c r="I128" s="8"/>
      <c r="J128" s="8"/>
      <c r="K128" s="8"/>
      <c r="L128" s="8"/>
      <c r="M128" s="8"/>
      <c r="N128" s="8"/>
      <c r="O128" s="8"/>
    </row>
    <row r="129" spans="1:15" s="18" customFormat="1" x14ac:dyDescent="0.2">
      <c r="A129" s="79"/>
      <c r="B129" s="242" t="s">
        <v>153</v>
      </c>
      <c r="C129" s="1"/>
      <c r="D129" s="8"/>
      <c r="E129" s="8"/>
      <c r="F129" s="43"/>
      <c r="G129" s="8"/>
      <c r="H129" s="8"/>
      <c r="I129" s="8"/>
      <c r="J129" s="8"/>
      <c r="K129" s="8"/>
      <c r="L129" s="8"/>
      <c r="M129" s="8"/>
      <c r="N129" s="8"/>
      <c r="O129" s="8"/>
    </row>
    <row r="130" spans="1:15" x14ac:dyDescent="0.2">
      <c r="D130" s="52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</row>
    <row r="131" spans="1:15" x14ac:dyDescent="0.2">
      <c r="D131" s="52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</row>
    <row r="132" spans="1:15" x14ac:dyDescent="0.2">
      <c r="D132" s="52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</row>
    <row r="133" spans="1:15" s="19" customFormat="1" x14ac:dyDescent="0.2">
      <c r="B133" s="59" t="s">
        <v>974</v>
      </c>
      <c r="D133" s="149"/>
      <c r="F133" s="59" t="s">
        <v>975</v>
      </c>
      <c r="G133" s="59"/>
      <c r="H133" s="149"/>
      <c r="I133" s="149"/>
      <c r="J133" s="150"/>
      <c r="K133" s="150"/>
      <c r="L133" s="150"/>
      <c r="M133" s="150"/>
      <c r="N133" s="150"/>
      <c r="O133" s="150"/>
    </row>
    <row r="134" spans="1:15" s="19" customFormat="1" x14ac:dyDescent="0.2">
      <c r="B134" s="151" t="s">
        <v>756</v>
      </c>
      <c r="D134" s="152"/>
      <c r="E134" s="150"/>
      <c r="F134" s="59"/>
      <c r="G134" s="59"/>
      <c r="J134" s="153" t="s">
        <v>756</v>
      </c>
      <c r="K134" s="150"/>
      <c r="L134" s="154"/>
      <c r="M134" s="154"/>
      <c r="N134" s="154"/>
      <c r="O134" s="150"/>
    </row>
    <row r="135" spans="1:15" s="19" customFormat="1" x14ac:dyDescent="0.2">
      <c r="B135" s="151"/>
      <c r="D135" s="152"/>
      <c r="E135" s="150"/>
      <c r="H135" s="149"/>
      <c r="I135" s="149"/>
      <c r="J135" s="150"/>
      <c r="K135" s="150"/>
      <c r="L135" s="154"/>
      <c r="M135" s="154"/>
      <c r="N135" s="154"/>
      <c r="O135" s="150"/>
    </row>
    <row r="136" spans="1:15" s="19" customFormat="1" x14ac:dyDescent="0.2">
      <c r="B136" s="148" t="s">
        <v>976</v>
      </c>
      <c r="D136" s="149"/>
      <c r="E136" s="150"/>
      <c r="F136" s="59" t="s">
        <v>969</v>
      </c>
      <c r="G136" s="59"/>
      <c r="H136" s="150"/>
      <c r="I136" s="150"/>
      <c r="J136" s="150"/>
      <c r="K136" s="150"/>
      <c r="L136" s="154"/>
      <c r="M136" s="154"/>
      <c r="N136" s="154"/>
      <c r="O136" s="150"/>
    </row>
  </sheetData>
  <mergeCells count="22">
    <mergeCell ref="L12:L14"/>
    <mergeCell ref="A1:M1"/>
    <mergeCell ref="A2:M2"/>
    <mergeCell ref="H7:I7"/>
    <mergeCell ref="J8:L8"/>
    <mergeCell ref="M12:M14"/>
    <mergeCell ref="N12:N14"/>
    <mergeCell ref="J9:L9"/>
    <mergeCell ref="A11:A14"/>
    <mergeCell ref="B11:B14"/>
    <mergeCell ref="C11:C14"/>
    <mergeCell ref="D11:D14"/>
    <mergeCell ref="E11:J11"/>
    <mergeCell ref="K11:O11"/>
    <mergeCell ref="E12:E14"/>
    <mergeCell ref="F12:F14"/>
    <mergeCell ref="G12:G14"/>
    <mergeCell ref="H12:H14"/>
    <mergeCell ref="I12:I14"/>
    <mergeCell ref="J12:J14"/>
    <mergeCell ref="O12:O14"/>
    <mergeCell ref="K12:K14"/>
  </mergeCells>
  <phoneticPr fontId="2" type="noConversion"/>
  <pageMargins left="0.57999999999999996" right="0.41" top="0.73" bottom="1" header="0.33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00"/>
  <sheetViews>
    <sheetView workbookViewId="0">
      <selection activeCell="F50" sqref="F50"/>
    </sheetView>
  </sheetViews>
  <sheetFormatPr defaultRowHeight="12.75" x14ac:dyDescent="0.2"/>
  <cols>
    <col min="1" max="1" width="5.85546875" style="38" customWidth="1"/>
    <col min="2" max="2" width="7.7109375" style="38" customWidth="1"/>
    <col min="3" max="3" width="31.5703125" style="38" customWidth="1"/>
    <col min="4" max="4" width="10.5703125" style="38" customWidth="1"/>
    <col min="5" max="5" width="9.5703125" style="38" customWidth="1"/>
    <col min="6" max="6" width="9.42578125" style="38" customWidth="1"/>
    <col min="7" max="7" width="9.7109375" style="38" customWidth="1"/>
    <col min="8" max="8" width="9.5703125" style="38" customWidth="1"/>
    <col min="9" max="16384" width="9.140625" style="38"/>
  </cols>
  <sheetData>
    <row r="1" spans="1:8" x14ac:dyDescent="0.2">
      <c r="A1" s="37"/>
      <c r="B1" s="37"/>
      <c r="C1" s="37"/>
      <c r="D1" s="35" t="s">
        <v>750</v>
      </c>
      <c r="E1" s="37"/>
      <c r="F1" s="37"/>
      <c r="G1" s="37"/>
      <c r="H1" s="37"/>
    </row>
    <row r="2" spans="1:8" x14ac:dyDescent="0.2">
      <c r="D2" s="36" t="s">
        <v>751</v>
      </c>
    </row>
    <row r="4" spans="1:8" x14ac:dyDescent="0.2">
      <c r="A4" s="133" t="s">
        <v>752</v>
      </c>
    </row>
    <row r="5" spans="1:8" x14ac:dyDescent="0.2">
      <c r="A5" s="4" t="s">
        <v>754</v>
      </c>
    </row>
    <row r="6" spans="1:8" x14ac:dyDescent="0.2">
      <c r="A6" s="4" t="s">
        <v>235</v>
      </c>
    </row>
    <row r="7" spans="1:8" x14ac:dyDescent="0.2">
      <c r="A7" s="4" t="s">
        <v>753</v>
      </c>
    </row>
    <row r="8" spans="1:8" x14ac:dyDescent="0.2">
      <c r="A8" s="4" t="s">
        <v>964</v>
      </c>
      <c r="E8" s="39" t="s">
        <v>193</v>
      </c>
      <c r="F8" s="123"/>
    </row>
    <row r="9" spans="1:8" x14ac:dyDescent="0.2">
      <c r="E9" s="39" t="s">
        <v>194</v>
      </c>
      <c r="F9" s="123"/>
    </row>
    <row r="10" spans="1:8" x14ac:dyDescent="0.2">
      <c r="D10" s="37"/>
      <c r="E10" s="52" t="s">
        <v>755</v>
      </c>
      <c r="F10" s="144"/>
      <c r="G10" s="37"/>
    </row>
    <row r="12" spans="1:8" ht="12.75" customHeight="1" x14ac:dyDescent="0.2">
      <c r="A12" s="286" t="s">
        <v>151</v>
      </c>
      <c r="B12" s="286" t="s">
        <v>195</v>
      </c>
      <c r="C12" s="286" t="s">
        <v>196</v>
      </c>
      <c r="D12" s="286" t="s">
        <v>197</v>
      </c>
      <c r="E12" s="288" t="s">
        <v>198</v>
      </c>
      <c r="F12" s="289"/>
      <c r="G12" s="290"/>
      <c r="H12" s="286" t="s">
        <v>199</v>
      </c>
    </row>
    <row r="13" spans="1:8" ht="45.75" customHeight="1" x14ac:dyDescent="0.2">
      <c r="A13" s="287"/>
      <c r="B13" s="287"/>
      <c r="C13" s="287"/>
      <c r="D13" s="287"/>
      <c r="E13" s="40" t="s">
        <v>200</v>
      </c>
      <c r="F13" s="41" t="s">
        <v>201</v>
      </c>
      <c r="G13" s="42" t="s">
        <v>202</v>
      </c>
      <c r="H13" s="287"/>
    </row>
    <row r="14" spans="1:8" x14ac:dyDescent="0.2">
      <c r="A14" s="66">
        <v>1</v>
      </c>
      <c r="B14" s="8" t="s">
        <v>678</v>
      </c>
      <c r="C14" s="140" t="s">
        <v>159</v>
      </c>
      <c r="D14" s="43"/>
      <c r="E14" s="141"/>
      <c r="F14" s="141"/>
      <c r="G14" s="141"/>
      <c r="H14" s="120"/>
    </row>
    <row r="15" spans="1:8" x14ac:dyDescent="0.2">
      <c r="A15" s="65">
        <v>2</v>
      </c>
      <c r="B15" s="8" t="s">
        <v>679</v>
      </c>
      <c r="C15" s="142" t="s">
        <v>203</v>
      </c>
      <c r="D15" s="43"/>
      <c r="E15" s="43"/>
      <c r="F15" s="43"/>
      <c r="G15" s="43"/>
      <c r="H15" s="43"/>
    </row>
    <row r="16" spans="1:8" x14ac:dyDescent="0.2">
      <c r="A16" s="66">
        <v>3</v>
      </c>
      <c r="B16" s="8" t="s">
        <v>680</v>
      </c>
      <c r="C16" s="142" t="s">
        <v>204</v>
      </c>
      <c r="D16" s="43"/>
      <c r="E16" s="43"/>
      <c r="F16" s="43"/>
      <c r="G16" s="43"/>
      <c r="H16" s="43"/>
    </row>
    <row r="17" spans="1:8" x14ac:dyDescent="0.2">
      <c r="A17" s="65">
        <v>4</v>
      </c>
      <c r="B17" s="8" t="s">
        <v>681</v>
      </c>
      <c r="C17" s="142" t="s">
        <v>205</v>
      </c>
      <c r="D17" s="43"/>
      <c r="E17" s="43"/>
      <c r="F17" s="43"/>
      <c r="G17" s="43"/>
      <c r="H17" s="43"/>
    </row>
    <row r="18" spans="1:8" x14ac:dyDescent="0.2">
      <c r="A18" s="66">
        <v>5</v>
      </c>
      <c r="B18" s="8" t="s">
        <v>682</v>
      </c>
      <c r="C18" s="142" t="s">
        <v>3</v>
      </c>
      <c r="D18" s="43"/>
      <c r="E18" s="43"/>
      <c r="F18" s="43"/>
      <c r="G18" s="43"/>
      <c r="H18" s="43"/>
    </row>
    <row r="19" spans="1:8" x14ac:dyDescent="0.2">
      <c r="A19" s="65">
        <v>6</v>
      </c>
      <c r="B19" s="8" t="s">
        <v>683</v>
      </c>
      <c r="C19" s="142" t="s">
        <v>206</v>
      </c>
      <c r="D19" s="43"/>
      <c r="E19" s="43"/>
      <c r="F19" s="43"/>
      <c r="G19" s="43"/>
      <c r="H19" s="43"/>
    </row>
    <row r="20" spans="1:8" x14ac:dyDescent="0.2">
      <c r="A20" s="66">
        <v>7</v>
      </c>
      <c r="B20" s="8" t="s">
        <v>684</v>
      </c>
      <c r="C20" s="142" t="s">
        <v>360</v>
      </c>
      <c r="D20" s="43"/>
      <c r="E20" s="43"/>
      <c r="F20" s="43"/>
      <c r="G20" s="43"/>
      <c r="H20" s="43"/>
    </row>
    <row r="21" spans="1:8" x14ac:dyDescent="0.2">
      <c r="A21" s="65">
        <v>8</v>
      </c>
      <c r="B21" s="8" t="s">
        <v>685</v>
      </c>
      <c r="C21" s="142" t="s">
        <v>361</v>
      </c>
      <c r="D21" s="43"/>
      <c r="E21" s="43"/>
      <c r="F21" s="43"/>
      <c r="G21" s="43"/>
      <c r="H21" s="43"/>
    </row>
    <row r="22" spans="1:8" x14ac:dyDescent="0.2">
      <c r="A22" s="66">
        <v>9</v>
      </c>
      <c r="B22" s="8" t="s">
        <v>686</v>
      </c>
      <c r="C22" s="142" t="s">
        <v>207</v>
      </c>
      <c r="D22" s="43"/>
      <c r="E22" s="43"/>
      <c r="F22" s="43"/>
      <c r="G22" s="43"/>
      <c r="H22" s="43"/>
    </row>
    <row r="23" spans="1:8" x14ac:dyDescent="0.2">
      <c r="A23" s="65">
        <v>10</v>
      </c>
      <c r="B23" s="8" t="s">
        <v>388</v>
      </c>
      <c r="C23" s="142" t="s">
        <v>34</v>
      </c>
      <c r="D23" s="43"/>
      <c r="E23" s="43"/>
      <c r="F23" s="43"/>
      <c r="G23" s="43"/>
      <c r="H23" s="43"/>
    </row>
    <row r="24" spans="1:8" ht="25.5" x14ac:dyDescent="0.2">
      <c r="A24" s="66">
        <v>11</v>
      </c>
      <c r="B24" s="8" t="s">
        <v>362</v>
      </c>
      <c r="C24" s="142" t="s">
        <v>667</v>
      </c>
      <c r="D24" s="43"/>
      <c r="E24" s="43"/>
      <c r="F24" s="43"/>
      <c r="G24" s="43"/>
      <c r="H24" s="43"/>
    </row>
    <row r="25" spans="1:8" x14ac:dyDescent="0.2">
      <c r="A25" s="65">
        <v>12</v>
      </c>
      <c r="B25" s="8" t="s">
        <v>363</v>
      </c>
      <c r="C25" s="143" t="s">
        <v>662</v>
      </c>
      <c r="D25" s="43"/>
      <c r="E25" s="43"/>
      <c r="F25" s="43"/>
      <c r="G25" s="43"/>
      <c r="H25" s="43"/>
    </row>
    <row r="26" spans="1:8" x14ac:dyDescent="0.2">
      <c r="A26" s="66">
        <v>13</v>
      </c>
      <c r="B26" s="8" t="s">
        <v>701</v>
      </c>
      <c r="C26" s="143" t="s">
        <v>89</v>
      </c>
      <c r="D26" s="8"/>
      <c r="E26" s="43"/>
      <c r="F26" s="43"/>
      <c r="G26" s="43"/>
      <c r="H26" s="43"/>
    </row>
    <row r="27" spans="1:8" x14ac:dyDescent="0.2">
      <c r="A27" s="65">
        <v>14</v>
      </c>
      <c r="B27" s="8" t="s">
        <v>35</v>
      </c>
      <c r="C27" s="142" t="s">
        <v>700</v>
      </c>
      <c r="D27" s="43"/>
      <c r="E27" s="43"/>
      <c r="F27" s="43"/>
      <c r="G27" s="43"/>
      <c r="H27" s="43"/>
    </row>
    <row r="28" spans="1:8" x14ac:dyDescent="0.2">
      <c r="A28" s="65">
        <v>15</v>
      </c>
      <c r="B28" s="8" t="s">
        <v>817</v>
      </c>
      <c r="C28" s="142" t="s">
        <v>747</v>
      </c>
      <c r="D28" s="43"/>
      <c r="E28" s="43"/>
      <c r="F28" s="43"/>
      <c r="G28" s="43"/>
      <c r="H28" s="43"/>
    </row>
    <row r="29" spans="1:8" s="46" customFormat="1" x14ac:dyDescent="0.2">
      <c r="A29" s="44"/>
      <c r="B29" s="44"/>
      <c r="C29" s="45" t="s">
        <v>208</v>
      </c>
      <c r="D29" s="44"/>
      <c r="E29" s="44"/>
      <c r="F29" s="44"/>
      <c r="G29" s="44"/>
      <c r="H29" s="44"/>
    </row>
    <row r="30" spans="1:8" x14ac:dyDescent="0.2">
      <c r="A30" s="47"/>
      <c r="B30" s="47"/>
      <c r="C30" s="77" t="s">
        <v>970</v>
      </c>
      <c r="D30" s="8"/>
      <c r="E30" s="49"/>
      <c r="F30" s="50"/>
      <c r="G30" s="47"/>
      <c r="H30" s="49"/>
    </row>
    <row r="31" spans="1:8" x14ac:dyDescent="0.2">
      <c r="A31" s="47"/>
      <c r="B31" s="47"/>
      <c r="C31" s="78" t="s">
        <v>209</v>
      </c>
      <c r="D31" s="50"/>
      <c r="E31" s="47"/>
      <c r="F31" s="47"/>
      <c r="G31" s="47"/>
      <c r="H31" s="47"/>
    </row>
    <row r="32" spans="1:8" x14ac:dyDescent="0.2">
      <c r="A32" s="47"/>
      <c r="B32" s="47"/>
      <c r="C32" s="77" t="s">
        <v>971</v>
      </c>
      <c r="D32" s="8"/>
      <c r="E32" s="47"/>
      <c r="F32" s="47"/>
      <c r="G32" s="47"/>
      <c r="H32" s="47"/>
    </row>
    <row r="33" spans="1:8" x14ac:dyDescent="0.2">
      <c r="A33" s="47"/>
      <c r="B33" s="47"/>
      <c r="C33" s="48" t="s">
        <v>210</v>
      </c>
      <c r="D33" s="8"/>
      <c r="E33" s="8"/>
      <c r="F33" s="47"/>
      <c r="G33" s="47"/>
      <c r="H33" s="47"/>
    </row>
    <row r="34" spans="1:8" s="46" customFormat="1" x14ac:dyDescent="0.2">
      <c r="A34" s="51"/>
      <c r="B34" s="51"/>
      <c r="C34" s="45" t="s">
        <v>211</v>
      </c>
      <c r="D34" s="44"/>
      <c r="E34" s="44"/>
      <c r="F34" s="51"/>
      <c r="G34" s="51"/>
      <c r="H34" s="51"/>
    </row>
    <row r="35" spans="1:8" s="4" customFormat="1" x14ac:dyDescent="0.2">
      <c r="A35" s="53"/>
      <c r="B35" s="54"/>
      <c r="C35" s="55"/>
      <c r="D35" s="56"/>
      <c r="E35" s="56"/>
      <c r="F35" s="57"/>
      <c r="G35" s="57"/>
      <c r="H35" s="57"/>
    </row>
    <row r="36" spans="1:8" s="4" customFormat="1" x14ac:dyDescent="0.2">
      <c r="A36" s="53"/>
      <c r="B36" s="54"/>
      <c r="C36" s="55"/>
      <c r="D36" s="56"/>
      <c r="E36" s="56"/>
      <c r="F36" s="57"/>
      <c r="G36" s="57"/>
      <c r="H36" s="57"/>
    </row>
    <row r="37" spans="1:8" s="4" customFormat="1" x14ac:dyDescent="0.2">
      <c r="D37" s="124"/>
      <c r="H37" s="124"/>
    </row>
    <row r="38" spans="1:8" s="4" customFormat="1" x14ac:dyDescent="0.2">
      <c r="C38" s="58" t="s">
        <v>972</v>
      </c>
    </row>
    <row r="39" spans="1:8" s="4" customFormat="1" x14ac:dyDescent="0.2">
      <c r="C39" s="131"/>
      <c r="H39" s="124"/>
    </row>
    <row r="40" spans="1:8" s="4" customFormat="1" x14ac:dyDescent="0.2">
      <c r="C40" s="132"/>
      <c r="D40" s="124"/>
      <c r="H40" s="124"/>
    </row>
    <row r="41" spans="1:8" s="4" customFormat="1" x14ac:dyDescent="0.2">
      <c r="C41" s="58" t="s">
        <v>973</v>
      </c>
      <c r="D41" s="124"/>
      <c r="H41" s="124"/>
    </row>
    <row r="42" spans="1:8" s="4" customFormat="1" x14ac:dyDescent="0.2">
      <c r="C42" s="59"/>
      <c r="D42" s="124"/>
      <c r="H42" s="124"/>
    </row>
    <row r="43" spans="1:8" s="4" customFormat="1" x14ac:dyDescent="0.2">
      <c r="C43" s="60"/>
      <c r="D43" s="124"/>
      <c r="H43" s="124"/>
    </row>
    <row r="44" spans="1:8" s="4" customFormat="1" x14ac:dyDescent="0.2">
      <c r="C44" s="59" t="s">
        <v>968</v>
      </c>
      <c r="D44" s="124"/>
      <c r="H44" s="124"/>
    </row>
    <row r="45" spans="1:8" s="4" customFormat="1" x14ac:dyDescent="0.2">
      <c r="C45" s="131"/>
      <c r="D45" s="124"/>
      <c r="H45" s="124"/>
    </row>
    <row r="46" spans="1:8" s="4" customFormat="1" x14ac:dyDescent="0.2">
      <c r="C46" s="19"/>
      <c r="D46" s="124"/>
      <c r="H46" s="124"/>
    </row>
    <row r="47" spans="1:8" s="4" customFormat="1" x14ac:dyDescent="0.2">
      <c r="C47" s="58" t="s">
        <v>969</v>
      </c>
      <c r="D47" s="124"/>
      <c r="H47" s="124"/>
    </row>
    <row r="48" spans="1:8" x14ac:dyDescent="0.2">
      <c r="D48" s="123"/>
      <c r="H48" s="123"/>
    </row>
    <row r="49" spans="4:8" x14ac:dyDescent="0.2">
      <c r="D49" s="123"/>
      <c r="H49" s="123"/>
    </row>
    <row r="50" spans="4:8" x14ac:dyDescent="0.2">
      <c r="D50" s="123"/>
      <c r="H50" s="123"/>
    </row>
    <row r="51" spans="4:8" x14ac:dyDescent="0.2">
      <c r="D51" s="123"/>
      <c r="H51" s="123"/>
    </row>
    <row r="52" spans="4:8" x14ac:dyDescent="0.2">
      <c r="D52" s="123"/>
      <c r="H52" s="123"/>
    </row>
    <row r="53" spans="4:8" x14ac:dyDescent="0.2">
      <c r="D53" s="123"/>
      <c r="H53" s="123"/>
    </row>
    <row r="54" spans="4:8" x14ac:dyDescent="0.2">
      <c r="D54" s="123"/>
      <c r="H54" s="123"/>
    </row>
    <row r="55" spans="4:8" x14ac:dyDescent="0.2">
      <c r="D55" s="123"/>
      <c r="H55" s="123"/>
    </row>
    <row r="56" spans="4:8" x14ac:dyDescent="0.2">
      <c r="D56" s="123"/>
      <c r="H56" s="123"/>
    </row>
    <row r="57" spans="4:8" x14ac:dyDescent="0.2">
      <c r="D57" s="123"/>
      <c r="H57" s="123"/>
    </row>
    <row r="58" spans="4:8" x14ac:dyDescent="0.2">
      <c r="D58" s="123"/>
      <c r="H58" s="123"/>
    </row>
    <row r="59" spans="4:8" x14ac:dyDescent="0.2">
      <c r="D59" s="123"/>
      <c r="H59" s="123"/>
    </row>
    <row r="60" spans="4:8" x14ac:dyDescent="0.2">
      <c r="D60" s="123"/>
      <c r="H60" s="123"/>
    </row>
    <row r="61" spans="4:8" x14ac:dyDescent="0.2">
      <c r="D61" s="123"/>
      <c r="H61" s="123"/>
    </row>
    <row r="62" spans="4:8" x14ac:dyDescent="0.2">
      <c r="D62" s="123"/>
      <c r="H62" s="123"/>
    </row>
    <row r="63" spans="4:8" x14ac:dyDescent="0.2">
      <c r="D63" s="123"/>
      <c r="H63" s="123"/>
    </row>
    <row r="64" spans="4:8" x14ac:dyDescent="0.2">
      <c r="D64" s="123"/>
      <c r="H64" s="123"/>
    </row>
    <row r="65" spans="4:8" x14ac:dyDescent="0.2">
      <c r="D65" s="123"/>
      <c r="H65" s="123"/>
    </row>
    <row r="66" spans="4:8" x14ac:dyDescent="0.2">
      <c r="D66" s="123"/>
      <c r="H66" s="123"/>
    </row>
    <row r="67" spans="4:8" x14ac:dyDescent="0.2">
      <c r="D67" s="123"/>
      <c r="H67" s="123"/>
    </row>
    <row r="68" spans="4:8" x14ac:dyDescent="0.2">
      <c r="D68" s="123"/>
      <c r="H68" s="123"/>
    </row>
    <row r="69" spans="4:8" x14ac:dyDescent="0.2">
      <c r="D69" s="123"/>
      <c r="H69" s="123"/>
    </row>
    <row r="70" spans="4:8" x14ac:dyDescent="0.2">
      <c r="D70" s="123"/>
      <c r="H70" s="123"/>
    </row>
    <row r="71" spans="4:8" x14ac:dyDescent="0.2">
      <c r="D71" s="123"/>
      <c r="H71" s="123"/>
    </row>
    <row r="72" spans="4:8" x14ac:dyDescent="0.2">
      <c r="D72" s="123"/>
      <c r="H72" s="123"/>
    </row>
    <row r="73" spans="4:8" x14ac:dyDescent="0.2">
      <c r="D73" s="123"/>
      <c r="H73" s="123"/>
    </row>
    <row r="74" spans="4:8" x14ac:dyDescent="0.2">
      <c r="D74" s="123"/>
      <c r="H74" s="123"/>
    </row>
    <row r="75" spans="4:8" x14ac:dyDescent="0.2">
      <c r="D75" s="123"/>
      <c r="H75" s="123"/>
    </row>
    <row r="76" spans="4:8" x14ac:dyDescent="0.2">
      <c r="D76" s="123"/>
      <c r="H76" s="123"/>
    </row>
    <row r="77" spans="4:8" x14ac:dyDescent="0.2">
      <c r="D77" s="123"/>
      <c r="H77" s="123"/>
    </row>
    <row r="78" spans="4:8" x14ac:dyDescent="0.2">
      <c r="D78" s="123"/>
      <c r="H78" s="123"/>
    </row>
    <row r="79" spans="4:8" x14ac:dyDescent="0.2">
      <c r="D79" s="123"/>
      <c r="H79" s="123"/>
    </row>
    <row r="80" spans="4:8" x14ac:dyDescent="0.2">
      <c r="D80" s="123"/>
      <c r="H80" s="123"/>
    </row>
    <row r="81" spans="4:8" x14ac:dyDescent="0.2">
      <c r="D81" s="123"/>
      <c r="H81" s="123"/>
    </row>
    <row r="82" spans="4:8" x14ac:dyDescent="0.2">
      <c r="D82" s="123"/>
      <c r="H82" s="123"/>
    </row>
    <row r="83" spans="4:8" x14ac:dyDescent="0.2">
      <c r="D83" s="123"/>
      <c r="H83" s="123"/>
    </row>
    <row r="84" spans="4:8" x14ac:dyDescent="0.2">
      <c r="D84" s="123"/>
      <c r="H84" s="123"/>
    </row>
    <row r="85" spans="4:8" x14ac:dyDescent="0.2">
      <c r="D85" s="123"/>
      <c r="H85" s="123"/>
    </row>
    <row r="86" spans="4:8" x14ac:dyDescent="0.2">
      <c r="D86" s="123"/>
      <c r="H86" s="123"/>
    </row>
    <row r="87" spans="4:8" x14ac:dyDescent="0.2">
      <c r="D87" s="123"/>
      <c r="H87" s="123"/>
    </row>
    <row r="88" spans="4:8" x14ac:dyDescent="0.2">
      <c r="D88" s="123"/>
      <c r="H88" s="123"/>
    </row>
    <row r="89" spans="4:8" x14ac:dyDescent="0.2">
      <c r="D89" s="123"/>
      <c r="H89" s="123"/>
    </row>
    <row r="90" spans="4:8" x14ac:dyDescent="0.2">
      <c r="D90" s="123"/>
      <c r="H90" s="123"/>
    </row>
    <row r="91" spans="4:8" x14ac:dyDescent="0.2">
      <c r="D91" s="123"/>
      <c r="H91" s="123"/>
    </row>
    <row r="92" spans="4:8" x14ac:dyDescent="0.2">
      <c r="D92" s="123"/>
      <c r="H92" s="123"/>
    </row>
    <row r="93" spans="4:8" x14ac:dyDescent="0.2">
      <c r="D93" s="123"/>
      <c r="H93" s="123"/>
    </row>
    <row r="94" spans="4:8" x14ac:dyDescent="0.2">
      <c r="D94" s="123"/>
      <c r="H94" s="123"/>
    </row>
    <row r="95" spans="4:8" x14ac:dyDescent="0.2">
      <c r="D95" s="123"/>
      <c r="H95" s="123"/>
    </row>
    <row r="96" spans="4:8" x14ac:dyDescent="0.2">
      <c r="D96" s="123"/>
      <c r="H96" s="123"/>
    </row>
    <row r="97" spans="4:8" x14ac:dyDescent="0.2">
      <c r="D97" s="123"/>
      <c r="H97" s="123"/>
    </row>
    <row r="98" spans="4:8" x14ac:dyDescent="0.2">
      <c r="D98" s="123"/>
      <c r="H98" s="123"/>
    </row>
    <row r="99" spans="4:8" x14ac:dyDescent="0.2">
      <c r="D99" s="123"/>
      <c r="H99" s="123"/>
    </row>
    <row r="100" spans="4:8" x14ac:dyDescent="0.2">
      <c r="D100" s="123"/>
      <c r="H100" s="123"/>
    </row>
  </sheetData>
  <mergeCells count="6">
    <mergeCell ref="A12:A13"/>
    <mergeCell ref="B12:B13"/>
    <mergeCell ref="C12:C13"/>
    <mergeCell ref="E12:G12"/>
    <mergeCell ref="H12:H13"/>
    <mergeCell ref="D12:D13"/>
  </mergeCells>
  <phoneticPr fontId="2" type="noConversion"/>
  <printOptions horizontalCentered="1"/>
  <pageMargins left="0.55118110236220474" right="0.28000000000000003" top="0.70866141732283472" bottom="0.98425196850393704" header="0.51181102362204722" footer="0.51181102362204722"/>
  <pageSetup paperSize="9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1"/>
  <sheetViews>
    <sheetView showZeros="0" workbookViewId="0">
      <selection activeCell="J19" sqref="J19"/>
    </sheetView>
  </sheetViews>
  <sheetFormatPr defaultRowHeight="12.75" x14ac:dyDescent="0.2"/>
  <cols>
    <col min="1" max="1" width="3.5703125" style="4" customWidth="1"/>
    <col min="2" max="2" width="35" style="4" customWidth="1"/>
    <col min="3" max="3" width="5.7109375" style="4" customWidth="1"/>
    <col min="4" max="4" width="6.42578125" style="6" customWidth="1"/>
    <col min="5" max="5" width="6.28515625" style="38" customWidth="1"/>
    <col min="6" max="6" width="6.5703125" style="38" customWidth="1"/>
    <col min="7" max="7" width="7" style="38" customWidth="1"/>
    <col min="8" max="8" width="6.28515625" style="38" customWidth="1"/>
    <col min="9" max="9" width="5.7109375" style="38" customWidth="1"/>
    <col min="10" max="10" width="7.7109375" style="38" customWidth="1"/>
    <col min="11" max="11" width="8.140625" style="38" bestFit="1" customWidth="1"/>
    <col min="12" max="12" width="9.28515625" style="38" customWidth="1"/>
    <col min="13" max="13" width="9.140625" style="38" bestFit="1" customWidth="1"/>
    <col min="14" max="14" width="7.85546875" style="38" customWidth="1"/>
    <col min="15" max="15" width="9.7109375" style="38" customWidth="1"/>
    <col min="16" max="16384" width="9.140625" style="4"/>
  </cols>
  <sheetData>
    <row r="1" spans="1:17" x14ac:dyDescent="0.2">
      <c r="A1" s="292" t="s">
        <v>289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7" x14ac:dyDescent="0.2">
      <c r="A2" s="292" t="s">
        <v>766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965</v>
      </c>
      <c r="J8" s="38" t="s">
        <v>127</v>
      </c>
      <c r="L8" s="123">
        <f>O64</f>
        <v>0</v>
      </c>
      <c r="M8" s="38" t="s">
        <v>149</v>
      </c>
    </row>
    <row r="9" spans="1:17" x14ac:dyDescent="0.2">
      <c r="J9" s="37"/>
      <c r="K9" s="62" t="s">
        <v>755</v>
      </c>
      <c r="L9" s="145"/>
      <c r="M9" s="37"/>
    </row>
    <row r="10" spans="1:17" x14ac:dyDescent="0.2">
      <c r="A10" s="4" t="s">
        <v>758</v>
      </c>
    </row>
    <row r="11" spans="1:17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7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7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7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7" s="17" customFormat="1" ht="13.5" x14ac:dyDescent="0.25">
      <c r="A15" s="188"/>
      <c r="B15" s="1" t="s">
        <v>527</v>
      </c>
      <c r="C15" s="63"/>
      <c r="D15" s="63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4"/>
    </row>
    <row r="16" spans="1:17" s="17" customFormat="1" ht="13.5" x14ac:dyDescent="0.25">
      <c r="A16" s="188">
        <v>1</v>
      </c>
      <c r="B16" s="189" t="s">
        <v>307</v>
      </c>
      <c r="C16" s="63" t="s">
        <v>119</v>
      </c>
      <c r="D16" s="194">
        <v>20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Q16" s="4"/>
    </row>
    <row r="17" spans="1:17" s="17" customFormat="1" ht="13.5" x14ac:dyDescent="0.25">
      <c r="A17" s="188">
        <v>2</v>
      </c>
      <c r="B17" s="189" t="s">
        <v>564</v>
      </c>
      <c r="C17" s="63" t="s">
        <v>119</v>
      </c>
      <c r="D17" s="194">
        <v>30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Q17" s="4"/>
    </row>
    <row r="18" spans="1:17" s="17" customFormat="1" ht="13.5" x14ac:dyDescent="0.25">
      <c r="A18" s="188">
        <v>3</v>
      </c>
      <c r="B18" s="189" t="s">
        <v>565</v>
      </c>
      <c r="C18" s="63" t="s">
        <v>119</v>
      </c>
      <c r="D18" s="194">
        <v>90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Q18" s="4"/>
    </row>
    <row r="19" spans="1:17" s="17" customFormat="1" ht="13.5" x14ac:dyDescent="0.25">
      <c r="A19" s="188">
        <v>4</v>
      </c>
      <c r="B19" s="189" t="s">
        <v>566</v>
      </c>
      <c r="C19" s="63" t="s">
        <v>119</v>
      </c>
      <c r="D19" s="194">
        <v>165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Q19" s="4"/>
    </row>
    <row r="20" spans="1:17" s="17" customFormat="1" ht="13.5" x14ac:dyDescent="0.25">
      <c r="A20" s="188">
        <v>5</v>
      </c>
      <c r="B20" s="189" t="s">
        <v>567</v>
      </c>
      <c r="C20" s="63" t="s">
        <v>119</v>
      </c>
      <c r="D20" s="194">
        <v>385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Q20" s="4"/>
    </row>
    <row r="21" spans="1:17" s="17" customFormat="1" ht="13.5" x14ac:dyDescent="0.25">
      <c r="A21" s="188">
        <v>6</v>
      </c>
      <c r="B21" s="189" t="s">
        <v>568</v>
      </c>
      <c r="C21" s="63" t="s">
        <v>119</v>
      </c>
      <c r="D21" s="194">
        <v>430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Q21" s="4"/>
    </row>
    <row r="22" spans="1:17" s="17" customFormat="1" ht="13.5" x14ac:dyDescent="0.25">
      <c r="A22" s="188">
        <v>7</v>
      </c>
      <c r="B22" s="189" t="s">
        <v>308</v>
      </c>
      <c r="C22" s="63" t="s">
        <v>119</v>
      </c>
      <c r="D22" s="194">
        <v>20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Q22" s="4"/>
    </row>
    <row r="23" spans="1:17" s="17" customFormat="1" ht="13.5" x14ac:dyDescent="0.25">
      <c r="A23" s="188">
        <v>8</v>
      </c>
      <c r="B23" s="189" t="s">
        <v>310</v>
      </c>
      <c r="C23" s="63" t="s">
        <v>119</v>
      </c>
      <c r="D23" s="194">
        <v>15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Q23" s="4"/>
    </row>
    <row r="24" spans="1:17" s="17" customFormat="1" ht="13.5" x14ac:dyDescent="0.25">
      <c r="A24" s="188">
        <v>9</v>
      </c>
      <c r="B24" s="189" t="s">
        <v>311</v>
      </c>
      <c r="C24" s="63" t="s">
        <v>119</v>
      </c>
      <c r="D24" s="194">
        <v>15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Q24" s="4"/>
    </row>
    <row r="25" spans="1:17" s="17" customFormat="1" ht="13.5" x14ac:dyDescent="0.25">
      <c r="A25" s="188">
        <v>10</v>
      </c>
      <c r="B25" s="189" t="s">
        <v>312</v>
      </c>
      <c r="C25" s="63" t="s">
        <v>119</v>
      </c>
      <c r="D25" s="194">
        <v>45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Q25" s="4"/>
    </row>
    <row r="26" spans="1:17" s="17" customFormat="1" ht="13.5" x14ac:dyDescent="0.25">
      <c r="A26" s="188">
        <v>11</v>
      </c>
      <c r="B26" s="189" t="s">
        <v>313</v>
      </c>
      <c r="C26" s="63" t="s">
        <v>119</v>
      </c>
      <c r="D26" s="194">
        <v>45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Q26" s="4"/>
    </row>
    <row r="27" spans="1:17" s="17" customFormat="1" ht="13.5" x14ac:dyDescent="0.25">
      <c r="A27" s="188">
        <v>12</v>
      </c>
      <c r="B27" s="189" t="s">
        <v>314</v>
      </c>
      <c r="C27" s="63" t="s">
        <v>119</v>
      </c>
      <c r="D27" s="194">
        <v>95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Q27" s="4"/>
    </row>
    <row r="28" spans="1:17" s="17" customFormat="1" ht="13.5" x14ac:dyDescent="0.25">
      <c r="A28" s="188">
        <v>13</v>
      </c>
      <c r="B28" s="189" t="s">
        <v>315</v>
      </c>
      <c r="C28" s="63" t="s">
        <v>119</v>
      </c>
      <c r="D28" s="194">
        <v>70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Q28" s="4"/>
    </row>
    <row r="29" spans="1:17" s="17" customFormat="1" ht="13.5" x14ac:dyDescent="0.25">
      <c r="A29" s="188">
        <v>14</v>
      </c>
      <c r="B29" s="189" t="s">
        <v>316</v>
      </c>
      <c r="C29" s="63" t="s">
        <v>119</v>
      </c>
      <c r="D29" s="194">
        <v>215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Q29" s="4"/>
    </row>
    <row r="30" spans="1:17" s="17" customFormat="1" ht="13.5" x14ac:dyDescent="0.25">
      <c r="A30" s="188">
        <v>15</v>
      </c>
      <c r="B30" s="189" t="s">
        <v>317</v>
      </c>
      <c r="C30" s="63" t="s">
        <v>119</v>
      </c>
      <c r="D30" s="194">
        <v>170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Q30" s="4"/>
    </row>
    <row r="31" spans="1:17" s="17" customFormat="1" ht="13.5" x14ac:dyDescent="0.25">
      <c r="A31" s="188">
        <v>16</v>
      </c>
      <c r="B31" s="189" t="s">
        <v>328</v>
      </c>
      <c r="C31" s="63" t="s">
        <v>119</v>
      </c>
      <c r="D31" s="194">
        <v>350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Q31" s="4"/>
    </row>
    <row r="32" spans="1:17" s="17" customFormat="1" ht="13.5" x14ac:dyDescent="0.25">
      <c r="A32" s="188">
        <v>17</v>
      </c>
      <c r="B32" s="189" t="s">
        <v>318</v>
      </c>
      <c r="C32" s="63" t="s">
        <v>119</v>
      </c>
      <c r="D32" s="194">
        <v>80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Q32" s="4"/>
    </row>
    <row r="33" spans="1:17" s="17" customFormat="1" ht="51" x14ac:dyDescent="0.25">
      <c r="A33" s="188">
        <v>18</v>
      </c>
      <c r="B33" s="67" t="s">
        <v>532</v>
      </c>
      <c r="C33" s="63" t="s">
        <v>155</v>
      </c>
      <c r="D33" s="194">
        <v>5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Q33" s="4"/>
    </row>
    <row r="34" spans="1:17" s="17" customFormat="1" ht="13.5" x14ac:dyDescent="0.25">
      <c r="A34" s="188">
        <v>19</v>
      </c>
      <c r="B34" s="67" t="s">
        <v>612</v>
      </c>
      <c r="C34" s="63" t="s">
        <v>157</v>
      </c>
      <c r="D34" s="194">
        <v>1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Q34" s="4"/>
    </row>
    <row r="35" spans="1:17" s="17" customFormat="1" ht="13.5" x14ac:dyDescent="0.25">
      <c r="A35" s="188">
        <v>20</v>
      </c>
      <c r="B35" s="67" t="s">
        <v>613</v>
      </c>
      <c r="C35" s="63" t="s">
        <v>157</v>
      </c>
      <c r="D35" s="194">
        <v>65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Q35" s="4"/>
    </row>
    <row r="36" spans="1:17" s="17" customFormat="1" ht="25.5" x14ac:dyDescent="0.25">
      <c r="A36" s="188">
        <v>21</v>
      </c>
      <c r="B36" s="67" t="s">
        <v>614</v>
      </c>
      <c r="C36" s="63" t="s">
        <v>157</v>
      </c>
      <c r="D36" s="194">
        <v>1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Q36" s="4"/>
    </row>
    <row r="37" spans="1:17" s="17" customFormat="1" ht="13.5" x14ac:dyDescent="0.25">
      <c r="A37" s="188">
        <v>22</v>
      </c>
      <c r="B37" s="67" t="s">
        <v>436</v>
      </c>
      <c r="C37" s="63" t="s">
        <v>157</v>
      </c>
      <c r="D37" s="194">
        <v>34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Q37" s="4"/>
    </row>
    <row r="38" spans="1:17" s="17" customFormat="1" ht="25.5" x14ac:dyDescent="0.25">
      <c r="A38" s="188">
        <v>23</v>
      </c>
      <c r="B38" s="67" t="s">
        <v>478</v>
      </c>
      <c r="C38" s="63" t="s">
        <v>157</v>
      </c>
      <c r="D38" s="194">
        <v>4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Q38" s="4"/>
    </row>
    <row r="39" spans="1:17" s="17" customFormat="1" ht="13.5" x14ac:dyDescent="0.25">
      <c r="A39" s="188">
        <v>24</v>
      </c>
      <c r="B39" s="67" t="s">
        <v>603</v>
      </c>
      <c r="C39" s="63" t="s">
        <v>157</v>
      </c>
      <c r="D39" s="194">
        <v>32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Q39" s="4"/>
    </row>
    <row r="40" spans="1:17" s="17" customFormat="1" ht="13.5" x14ac:dyDescent="0.25">
      <c r="A40" s="188">
        <v>25</v>
      </c>
      <c r="B40" s="67" t="s">
        <v>604</v>
      </c>
      <c r="C40" s="63" t="s">
        <v>157</v>
      </c>
      <c r="D40" s="194">
        <v>33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Q40" s="4"/>
    </row>
    <row r="41" spans="1:17" s="17" customFormat="1" ht="25.5" x14ac:dyDescent="0.25">
      <c r="A41" s="188">
        <v>26</v>
      </c>
      <c r="B41" s="67" t="s">
        <v>606</v>
      </c>
      <c r="C41" s="63" t="s">
        <v>157</v>
      </c>
      <c r="D41" s="194">
        <v>6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Q41" s="4"/>
    </row>
    <row r="42" spans="1:17" s="17" customFormat="1" ht="25.5" x14ac:dyDescent="0.25">
      <c r="A42" s="188">
        <v>27</v>
      </c>
      <c r="B42" s="67" t="s">
        <v>607</v>
      </c>
      <c r="C42" s="63" t="s">
        <v>157</v>
      </c>
      <c r="D42" s="194">
        <v>3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Q42" s="4"/>
    </row>
    <row r="43" spans="1:17" s="17" customFormat="1" ht="25.5" x14ac:dyDescent="0.25">
      <c r="A43" s="188">
        <v>28</v>
      </c>
      <c r="B43" s="67" t="s">
        <v>329</v>
      </c>
      <c r="C43" s="63" t="s">
        <v>157</v>
      </c>
      <c r="D43" s="194">
        <v>36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Q43" s="4"/>
    </row>
    <row r="44" spans="1:17" s="17" customFormat="1" ht="13.5" x14ac:dyDescent="0.25">
      <c r="A44" s="188">
        <v>29</v>
      </c>
      <c r="B44" s="189" t="s">
        <v>528</v>
      </c>
      <c r="C44" s="63" t="s">
        <v>157</v>
      </c>
      <c r="D44" s="194">
        <v>1500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Q44" s="4"/>
    </row>
    <row r="45" spans="1:17" s="17" customFormat="1" ht="13.5" x14ac:dyDescent="0.25">
      <c r="A45" s="188">
        <v>30</v>
      </c>
      <c r="B45" s="189" t="s">
        <v>319</v>
      </c>
      <c r="C45" s="63" t="s">
        <v>157</v>
      </c>
      <c r="D45" s="194">
        <v>180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Q45" s="4"/>
    </row>
    <row r="46" spans="1:17" s="17" customFormat="1" ht="13.5" x14ac:dyDescent="0.25">
      <c r="A46" s="188">
        <v>31</v>
      </c>
      <c r="B46" s="189" t="s">
        <v>330</v>
      </c>
      <c r="C46" s="63" t="s">
        <v>157</v>
      </c>
      <c r="D46" s="194">
        <v>68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Q46" s="4"/>
    </row>
    <row r="47" spans="1:17" s="17" customFormat="1" ht="13.5" x14ac:dyDescent="0.25">
      <c r="A47" s="188">
        <v>32</v>
      </c>
      <c r="B47" s="189" t="s">
        <v>530</v>
      </c>
      <c r="C47" s="63" t="s">
        <v>157</v>
      </c>
      <c r="D47" s="194">
        <v>4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Q47" s="4"/>
    </row>
    <row r="48" spans="1:17" s="17" customFormat="1" ht="13.5" x14ac:dyDescent="0.25">
      <c r="A48" s="188">
        <v>33</v>
      </c>
      <c r="B48" s="189" t="s">
        <v>320</v>
      </c>
      <c r="C48" s="63" t="s">
        <v>157</v>
      </c>
      <c r="D48" s="194">
        <v>10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Q48" s="4"/>
    </row>
    <row r="49" spans="1:17" s="17" customFormat="1" ht="13.5" x14ac:dyDescent="0.25">
      <c r="A49" s="188">
        <v>34</v>
      </c>
      <c r="B49" s="189" t="s">
        <v>531</v>
      </c>
      <c r="C49" s="63" t="s">
        <v>157</v>
      </c>
      <c r="D49" s="194">
        <v>159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Q49" s="4"/>
    </row>
    <row r="50" spans="1:17" s="17" customFormat="1" ht="13.5" x14ac:dyDescent="0.25">
      <c r="A50" s="188">
        <v>35</v>
      </c>
      <c r="B50" s="189" t="s">
        <v>321</v>
      </c>
      <c r="C50" s="63" t="s">
        <v>157</v>
      </c>
      <c r="D50" s="194">
        <v>7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Q50" s="4"/>
    </row>
    <row r="51" spans="1:17" s="17" customFormat="1" ht="13.5" x14ac:dyDescent="0.25">
      <c r="A51" s="188">
        <v>36</v>
      </c>
      <c r="B51" s="189" t="s">
        <v>332</v>
      </c>
      <c r="C51" s="63" t="s">
        <v>157</v>
      </c>
      <c r="D51" s="194">
        <v>138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Q51" s="4"/>
    </row>
    <row r="52" spans="1:17" s="17" customFormat="1" ht="13.5" x14ac:dyDescent="0.25">
      <c r="A52" s="188">
        <v>37</v>
      </c>
      <c r="B52" s="189" t="s">
        <v>333</v>
      </c>
      <c r="C52" s="63" t="s">
        <v>157</v>
      </c>
      <c r="D52" s="194">
        <v>138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Q52" s="4"/>
    </row>
    <row r="53" spans="1:17" s="17" customFormat="1" ht="13.5" x14ac:dyDescent="0.25">
      <c r="A53" s="188">
        <v>38</v>
      </c>
      <c r="B53" s="189" t="s">
        <v>334</v>
      </c>
      <c r="C53" s="63" t="s">
        <v>157</v>
      </c>
      <c r="D53" s="194">
        <v>69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Q53" s="4"/>
    </row>
    <row r="54" spans="1:17" s="17" customFormat="1" ht="13.5" x14ac:dyDescent="0.25">
      <c r="A54" s="188">
        <v>39</v>
      </c>
      <c r="B54" s="189" t="s">
        <v>335</v>
      </c>
      <c r="C54" s="63" t="s">
        <v>157</v>
      </c>
      <c r="D54" s="194">
        <v>69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Q54" s="4"/>
    </row>
    <row r="55" spans="1:17" s="17" customFormat="1" ht="13.5" x14ac:dyDescent="0.25">
      <c r="A55" s="188">
        <v>40</v>
      </c>
      <c r="B55" s="189" t="s">
        <v>322</v>
      </c>
      <c r="C55" s="63" t="s">
        <v>157</v>
      </c>
      <c r="D55" s="194">
        <v>25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Q55" s="4"/>
    </row>
    <row r="56" spans="1:17" s="17" customFormat="1" ht="13.5" x14ac:dyDescent="0.25">
      <c r="A56" s="188">
        <v>41</v>
      </c>
      <c r="B56" s="189" t="s">
        <v>323</v>
      </c>
      <c r="C56" s="63" t="s">
        <v>157</v>
      </c>
      <c r="D56" s="194">
        <v>36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Q56" s="4"/>
    </row>
    <row r="57" spans="1:17" s="17" customFormat="1" ht="13.5" x14ac:dyDescent="0.25">
      <c r="A57" s="188">
        <v>42</v>
      </c>
      <c r="B57" s="189" t="s">
        <v>324</v>
      </c>
      <c r="C57" s="63" t="s">
        <v>157</v>
      </c>
      <c r="D57" s="194">
        <v>31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Q57" s="4"/>
    </row>
    <row r="58" spans="1:17" s="17" customFormat="1" ht="12.75" customHeight="1" x14ac:dyDescent="0.25">
      <c r="A58" s="188">
        <v>43</v>
      </c>
      <c r="B58" s="190" t="s">
        <v>325</v>
      </c>
      <c r="C58" s="63" t="s">
        <v>157</v>
      </c>
      <c r="D58" s="2">
        <v>26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Q58" s="4"/>
    </row>
    <row r="59" spans="1:17" s="17" customFormat="1" ht="13.5" x14ac:dyDescent="0.25">
      <c r="A59" s="188">
        <v>44</v>
      </c>
      <c r="B59" s="189" t="s">
        <v>533</v>
      </c>
      <c r="C59" s="63" t="s">
        <v>119</v>
      </c>
      <c r="D59" s="170">
        <v>1120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7" s="17" customFormat="1" ht="13.5" x14ac:dyDescent="0.25">
      <c r="A60" s="188">
        <v>45</v>
      </c>
      <c r="B60" s="189" t="s">
        <v>192</v>
      </c>
      <c r="C60" s="63" t="s">
        <v>155</v>
      </c>
      <c r="D60" s="170">
        <v>1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7" s="17" customFormat="1" ht="13.5" x14ac:dyDescent="0.25">
      <c r="A61" s="188">
        <v>46</v>
      </c>
      <c r="B61" s="189" t="s">
        <v>534</v>
      </c>
      <c r="C61" s="63" t="s">
        <v>155</v>
      </c>
      <c r="D61" s="170">
        <v>1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7" s="69" customFormat="1" ht="13.5" x14ac:dyDescent="0.25">
      <c r="A62" s="191"/>
      <c r="B62" s="192" t="s">
        <v>549</v>
      </c>
      <c r="C62" s="63"/>
      <c r="D62" s="170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7" s="17" customFormat="1" ht="13.5" x14ac:dyDescent="0.25">
      <c r="A63" s="188"/>
      <c r="B63" s="192" t="s">
        <v>550</v>
      </c>
      <c r="C63" s="193"/>
      <c r="D63" s="170"/>
      <c r="E63" s="2"/>
      <c r="F63" s="2"/>
      <c r="G63" s="2"/>
      <c r="H63" s="2"/>
      <c r="I63" s="2"/>
      <c r="J63" s="2"/>
      <c r="K63" s="2"/>
      <c r="L63" s="2"/>
      <c r="M63" s="195"/>
      <c r="N63" s="2"/>
      <c r="O63" s="2"/>
    </row>
    <row r="64" spans="1:17" s="69" customFormat="1" ht="13.5" x14ac:dyDescent="0.25">
      <c r="A64" s="191"/>
      <c r="B64" s="192" t="s">
        <v>551</v>
      </c>
      <c r="C64" s="63"/>
      <c r="D64" s="170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2:15" x14ac:dyDescent="0.2">
      <c r="D65" s="52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</row>
    <row r="66" spans="2:15" x14ac:dyDescent="0.2">
      <c r="D66" s="52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</row>
    <row r="67" spans="2:15" x14ac:dyDescent="0.2">
      <c r="D67" s="52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</row>
    <row r="68" spans="2:15" s="19" customFormat="1" x14ac:dyDescent="0.2">
      <c r="B68" s="59" t="s">
        <v>974</v>
      </c>
      <c r="D68" s="149"/>
      <c r="F68" s="59" t="s">
        <v>975</v>
      </c>
      <c r="G68" s="59"/>
      <c r="H68" s="149"/>
      <c r="I68" s="149"/>
      <c r="J68" s="150"/>
      <c r="K68" s="150"/>
      <c r="L68" s="150"/>
      <c r="M68" s="150"/>
      <c r="N68" s="150"/>
      <c r="O68" s="150"/>
    </row>
    <row r="69" spans="2:15" s="19" customFormat="1" x14ac:dyDescent="0.2">
      <c r="B69" s="151" t="s">
        <v>756</v>
      </c>
      <c r="D69" s="152"/>
      <c r="E69" s="150"/>
      <c r="F69" s="59"/>
      <c r="G69" s="59"/>
      <c r="J69" s="153" t="s">
        <v>756</v>
      </c>
      <c r="K69" s="150"/>
      <c r="L69" s="154"/>
      <c r="M69" s="154"/>
      <c r="N69" s="154"/>
      <c r="O69" s="150"/>
    </row>
    <row r="70" spans="2:15" s="19" customFormat="1" x14ac:dyDescent="0.2">
      <c r="B70" s="151"/>
      <c r="D70" s="152"/>
      <c r="E70" s="150"/>
      <c r="H70" s="149"/>
      <c r="I70" s="149"/>
      <c r="J70" s="150"/>
      <c r="K70" s="150"/>
      <c r="L70" s="154"/>
      <c r="M70" s="154"/>
      <c r="N70" s="154"/>
      <c r="O70" s="150"/>
    </row>
    <row r="71" spans="2:15" s="19" customFormat="1" x14ac:dyDescent="0.2">
      <c r="B71" s="148" t="s">
        <v>976</v>
      </c>
      <c r="D71" s="149"/>
      <c r="E71" s="150"/>
      <c r="F71" s="59" t="s">
        <v>969</v>
      </c>
      <c r="G71" s="59"/>
      <c r="H71" s="150"/>
      <c r="I71" s="150"/>
      <c r="J71" s="150"/>
      <c r="K71" s="150"/>
      <c r="L71" s="154"/>
      <c r="M71" s="154"/>
      <c r="N71" s="154"/>
      <c r="O71" s="150"/>
    </row>
  </sheetData>
  <mergeCells count="19"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H12:H14"/>
    <mergeCell ref="N12:N14"/>
    <mergeCell ref="O12:O14"/>
    <mergeCell ref="I12:I14"/>
    <mergeCell ref="J12:J14"/>
    <mergeCell ref="K12:K14"/>
    <mergeCell ref="L12:L14"/>
    <mergeCell ref="M12:M14"/>
  </mergeCells>
  <phoneticPr fontId="2" type="noConversion"/>
  <pageMargins left="0.75" right="0.75" top="0.37" bottom="0.64" header="0.21" footer="0.5"/>
  <pageSetup paperSize="9" orientation="landscape" verticalDpi="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2"/>
  <sheetViews>
    <sheetView showZeros="0" workbookViewId="0">
      <selection activeCell="L9" sqref="L9"/>
    </sheetView>
  </sheetViews>
  <sheetFormatPr defaultRowHeight="12.75" x14ac:dyDescent="0.2"/>
  <cols>
    <col min="1" max="1" width="4" style="4" customWidth="1"/>
    <col min="2" max="2" width="30.28515625" style="4" customWidth="1"/>
    <col min="3" max="3" width="5.7109375" style="4" customWidth="1"/>
    <col min="4" max="4" width="7" style="6" customWidth="1"/>
    <col min="5" max="5" width="5.7109375" style="38" customWidth="1"/>
    <col min="6" max="7" width="6.5703125" style="38" customWidth="1"/>
    <col min="8" max="8" width="7.42578125" style="38" bestFit="1" customWidth="1"/>
    <col min="9" max="9" width="7" style="38" customWidth="1"/>
    <col min="10" max="10" width="6.42578125" style="38" customWidth="1"/>
    <col min="11" max="11" width="8.7109375" style="38" bestFit="1" customWidth="1"/>
    <col min="12" max="12" width="8.140625" style="38" customWidth="1"/>
    <col min="13" max="13" width="9.5703125" style="38" bestFit="1" customWidth="1"/>
    <col min="14" max="14" width="8.42578125" style="38" customWidth="1"/>
    <col min="15" max="15" width="9.7109375" style="38" customWidth="1"/>
    <col min="16" max="16384" width="9.140625" style="4"/>
  </cols>
  <sheetData>
    <row r="1" spans="1:17" x14ac:dyDescent="0.2">
      <c r="A1" s="292" t="s">
        <v>290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7" x14ac:dyDescent="0.2">
      <c r="A2" s="292" t="s">
        <v>204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965</v>
      </c>
      <c r="J8" s="38" t="s">
        <v>127</v>
      </c>
      <c r="L8" s="293">
        <f>O45</f>
        <v>0</v>
      </c>
      <c r="M8" s="293"/>
      <c r="N8" s="123" t="s">
        <v>149</v>
      </c>
      <c r="O8" s="46"/>
    </row>
    <row r="9" spans="1:17" x14ac:dyDescent="0.2">
      <c r="J9" s="4"/>
      <c r="K9" s="39" t="s">
        <v>755</v>
      </c>
      <c r="L9" s="145"/>
      <c r="M9" s="37"/>
    </row>
    <row r="10" spans="1:17" x14ac:dyDescent="0.2">
      <c r="A10" s="4" t="s">
        <v>758</v>
      </c>
    </row>
    <row r="11" spans="1:17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7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7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7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7" s="17" customFormat="1" ht="13.5" x14ac:dyDescent="0.25">
      <c r="A15" s="188"/>
      <c r="B15" s="63" t="s">
        <v>552</v>
      </c>
      <c r="C15" s="63"/>
      <c r="D15" s="63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4"/>
    </row>
    <row r="16" spans="1:17" s="17" customFormat="1" ht="13.5" x14ac:dyDescent="0.25">
      <c r="A16" s="188">
        <v>1</v>
      </c>
      <c r="B16" s="189" t="s">
        <v>553</v>
      </c>
      <c r="C16" s="63" t="s">
        <v>119</v>
      </c>
      <c r="D16" s="121">
        <v>255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4"/>
    </row>
    <row r="17" spans="1:17" s="17" customFormat="1" ht="13.5" x14ac:dyDescent="0.25">
      <c r="A17" s="188">
        <v>2</v>
      </c>
      <c r="B17" s="189" t="s">
        <v>694</v>
      </c>
      <c r="C17" s="63" t="s">
        <v>119</v>
      </c>
      <c r="D17" s="121">
        <v>115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4"/>
    </row>
    <row r="18" spans="1:17" s="17" customFormat="1" ht="13.5" x14ac:dyDescent="0.25">
      <c r="A18" s="188">
        <v>3</v>
      </c>
      <c r="B18" s="189" t="s">
        <v>569</v>
      </c>
      <c r="C18" s="63" t="s">
        <v>119</v>
      </c>
      <c r="D18" s="121">
        <v>140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4"/>
    </row>
    <row r="19" spans="1:17" s="17" customFormat="1" ht="13.5" x14ac:dyDescent="0.25">
      <c r="A19" s="188">
        <v>4</v>
      </c>
      <c r="B19" s="189" t="s">
        <v>338</v>
      </c>
      <c r="C19" s="63" t="s">
        <v>157</v>
      </c>
      <c r="D19" s="121">
        <v>35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4"/>
    </row>
    <row r="20" spans="1:17" s="17" customFormat="1" ht="13.5" x14ac:dyDescent="0.25">
      <c r="A20" s="188">
        <v>5</v>
      </c>
      <c r="B20" s="189" t="s">
        <v>571</v>
      </c>
      <c r="C20" s="63" t="s">
        <v>157</v>
      </c>
      <c r="D20" s="121">
        <v>49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4"/>
    </row>
    <row r="21" spans="1:17" s="17" customFormat="1" ht="13.5" x14ac:dyDescent="0.25">
      <c r="A21" s="188">
        <v>6</v>
      </c>
      <c r="B21" s="189" t="s">
        <v>695</v>
      </c>
      <c r="C21" s="63" t="s">
        <v>155</v>
      </c>
      <c r="D21" s="121">
        <v>10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Q21" s="4"/>
    </row>
    <row r="22" spans="1:17" s="17" customFormat="1" ht="51" x14ac:dyDescent="0.25">
      <c r="A22" s="188">
        <v>7</v>
      </c>
      <c r="B22" s="67" t="s">
        <v>671</v>
      </c>
      <c r="C22" s="63" t="s">
        <v>155</v>
      </c>
      <c r="D22" s="121">
        <v>33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Q22" s="4"/>
    </row>
    <row r="23" spans="1:17" s="17" customFormat="1" ht="51" x14ac:dyDescent="0.25">
      <c r="A23" s="188">
        <v>8</v>
      </c>
      <c r="B23" s="67" t="s">
        <v>608</v>
      </c>
      <c r="C23" s="63" t="s">
        <v>155</v>
      </c>
      <c r="D23" s="121">
        <v>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68"/>
      <c r="Q23" s="4"/>
    </row>
    <row r="24" spans="1:17" s="17" customFormat="1" ht="38.25" x14ac:dyDescent="0.25">
      <c r="A24" s="188">
        <v>9</v>
      </c>
      <c r="B24" s="67" t="s">
        <v>611</v>
      </c>
      <c r="C24" s="63" t="s">
        <v>155</v>
      </c>
      <c r="D24" s="121">
        <v>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68"/>
      <c r="Q24" s="4"/>
    </row>
    <row r="25" spans="1:17" s="17" customFormat="1" ht="51" x14ac:dyDescent="0.25">
      <c r="A25" s="188">
        <v>10</v>
      </c>
      <c r="B25" s="67" t="s">
        <v>609</v>
      </c>
      <c r="C25" s="63" t="s">
        <v>155</v>
      </c>
      <c r="D25" s="121">
        <v>67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4"/>
    </row>
    <row r="26" spans="1:17" s="17" customFormat="1" ht="25.5" x14ac:dyDescent="0.25">
      <c r="A26" s="188">
        <v>11</v>
      </c>
      <c r="B26" s="67" t="s">
        <v>610</v>
      </c>
      <c r="C26" s="63" t="s">
        <v>155</v>
      </c>
      <c r="D26" s="121">
        <v>66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Q26" s="4"/>
    </row>
    <row r="27" spans="1:17" s="17" customFormat="1" ht="25.5" x14ac:dyDescent="0.25">
      <c r="A27" s="188">
        <v>12</v>
      </c>
      <c r="B27" s="67" t="s">
        <v>497</v>
      </c>
      <c r="C27" s="63" t="s">
        <v>157</v>
      </c>
      <c r="D27" s="121"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Q27" s="4"/>
    </row>
    <row r="28" spans="1:17" s="17" customFormat="1" ht="25.5" x14ac:dyDescent="0.25">
      <c r="A28" s="188">
        <v>13</v>
      </c>
      <c r="B28" s="67" t="s">
        <v>616</v>
      </c>
      <c r="C28" s="63" t="s">
        <v>157</v>
      </c>
      <c r="D28" s="121">
        <v>1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Q28" s="4"/>
    </row>
    <row r="29" spans="1:17" s="17" customFormat="1" ht="25.5" x14ac:dyDescent="0.25">
      <c r="A29" s="188">
        <v>14</v>
      </c>
      <c r="B29" s="67" t="s">
        <v>498</v>
      </c>
      <c r="C29" s="63" t="s">
        <v>155</v>
      </c>
      <c r="D29" s="121">
        <v>2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Q29" s="4"/>
    </row>
    <row r="30" spans="1:17" s="17" customFormat="1" ht="25.5" x14ac:dyDescent="0.25">
      <c r="A30" s="188">
        <v>15</v>
      </c>
      <c r="B30" s="67" t="s">
        <v>499</v>
      </c>
      <c r="C30" s="63" t="s">
        <v>155</v>
      </c>
      <c r="D30" s="121">
        <v>1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Q30" s="4"/>
    </row>
    <row r="31" spans="1:17" s="17" customFormat="1" ht="25.5" x14ac:dyDescent="0.25">
      <c r="A31" s="188">
        <v>16</v>
      </c>
      <c r="B31" s="67" t="s">
        <v>500</v>
      </c>
      <c r="C31" s="63" t="s">
        <v>155</v>
      </c>
      <c r="D31" s="121">
        <v>2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Q31" s="4"/>
    </row>
    <row r="32" spans="1:17" s="17" customFormat="1" ht="13.5" x14ac:dyDescent="0.25">
      <c r="A32" s="188">
        <v>17</v>
      </c>
      <c r="B32" s="67" t="s">
        <v>501</v>
      </c>
      <c r="C32" s="63" t="s">
        <v>155</v>
      </c>
      <c r="D32" s="121">
        <v>3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Q32" s="4"/>
    </row>
    <row r="33" spans="1:17" s="17" customFormat="1" ht="25.5" x14ac:dyDescent="0.25">
      <c r="A33" s="188">
        <v>18</v>
      </c>
      <c r="B33" s="67" t="s">
        <v>502</v>
      </c>
      <c r="C33" s="63" t="s">
        <v>155</v>
      </c>
      <c r="D33" s="121">
        <v>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Q33" s="4"/>
    </row>
    <row r="34" spans="1:17" s="17" customFormat="1" ht="38.25" x14ac:dyDescent="0.25">
      <c r="A34" s="188">
        <v>19</v>
      </c>
      <c r="B34" s="67" t="s">
        <v>506</v>
      </c>
      <c r="C34" s="63" t="s">
        <v>155</v>
      </c>
      <c r="D34" s="121">
        <v>6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Q34" s="4"/>
    </row>
    <row r="35" spans="1:17" s="17" customFormat="1" ht="13.5" x14ac:dyDescent="0.25">
      <c r="A35" s="188">
        <v>20</v>
      </c>
      <c r="B35" s="189" t="s">
        <v>572</v>
      </c>
      <c r="C35" s="63" t="s">
        <v>157</v>
      </c>
      <c r="D35" s="121">
        <v>36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Q35" s="4"/>
    </row>
    <row r="36" spans="1:17" s="17" customFormat="1" ht="13.5" x14ac:dyDescent="0.25">
      <c r="A36" s="188">
        <v>21</v>
      </c>
      <c r="B36" s="189" t="s">
        <v>573</v>
      </c>
      <c r="C36" s="63" t="s">
        <v>157</v>
      </c>
      <c r="D36" s="121">
        <v>73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Q36" s="4"/>
    </row>
    <row r="37" spans="1:17" s="17" customFormat="1" ht="13.5" x14ac:dyDescent="0.25">
      <c r="A37" s="188">
        <v>22</v>
      </c>
      <c r="B37" s="189" t="s">
        <v>339</v>
      </c>
      <c r="C37" s="63" t="s">
        <v>157</v>
      </c>
      <c r="D37" s="121">
        <v>65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Q37" s="4"/>
    </row>
    <row r="38" spans="1:17" s="17" customFormat="1" ht="13.5" x14ac:dyDescent="0.25">
      <c r="A38" s="188">
        <v>23</v>
      </c>
      <c r="B38" s="189" t="s">
        <v>696</v>
      </c>
      <c r="C38" s="63" t="s">
        <v>157</v>
      </c>
      <c r="D38" s="121">
        <v>2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Q38" s="4"/>
    </row>
    <row r="39" spans="1:17" s="17" customFormat="1" ht="13.5" x14ac:dyDescent="0.25">
      <c r="A39" s="188">
        <v>24</v>
      </c>
      <c r="B39" s="189" t="s">
        <v>574</v>
      </c>
      <c r="C39" s="63" t="s">
        <v>157</v>
      </c>
      <c r="D39" s="121">
        <v>36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4"/>
    </row>
    <row r="40" spans="1:17" s="17" customFormat="1" ht="13.5" x14ac:dyDescent="0.25">
      <c r="A40" s="188">
        <v>25</v>
      </c>
      <c r="B40" s="189" t="s">
        <v>528</v>
      </c>
      <c r="C40" s="63" t="s">
        <v>157</v>
      </c>
      <c r="D40" s="121">
        <v>1000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Q40" s="4"/>
    </row>
    <row r="41" spans="1:17" s="17" customFormat="1" ht="13.5" x14ac:dyDescent="0.25">
      <c r="A41" s="188">
        <v>26</v>
      </c>
      <c r="B41" s="189" t="s">
        <v>337</v>
      </c>
      <c r="C41" s="63" t="s">
        <v>155</v>
      </c>
      <c r="D41" s="121">
        <v>1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Q41" s="4"/>
    </row>
    <row r="42" spans="1:17" s="17" customFormat="1" ht="13.5" x14ac:dyDescent="0.25">
      <c r="A42" s="188">
        <v>27</v>
      </c>
      <c r="B42" s="189" t="s">
        <v>192</v>
      </c>
      <c r="C42" s="63" t="s">
        <v>155</v>
      </c>
      <c r="D42" s="121">
        <v>1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Q42" s="4"/>
    </row>
    <row r="43" spans="1:17" s="69" customFormat="1" ht="13.5" x14ac:dyDescent="0.25">
      <c r="A43" s="191"/>
      <c r="B43" s="192" t="s">
        <v>549</v>
      </c>
      <c r="C43" s="63"/>
      <c r="D43" s="157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Q43" s="18"/>
    </row>
    <row r="44" spans="1:17" s="17" customFormat="1" ht="13.5" x14ac:dyDescent="0.25">
      <c r="A44" s="188"/>
      <c r="B44" s="192" t="s">
        <v>550</v>
      </c>
      <c r="C44" s="193"/>
      <c r="D44" s="157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Q44" s="4"/>
    </row>
    <row r="45" spans="1:17" s="69" customFormat="1" ht="13.5" x14ac:dyDescent="0.25">
      <c r="A45" s="191"/>
      <c r="B45" s="192" t="s">
        <v>551</v>
      </c>
      <c r="C45" s="63"/>
      <c r="D45" s="157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Q45" s="18"/>
    </row>
    <row r="46" spans="1:17" x14ac:dyDescent="0.2">
      <c r="D46" s="52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7" x14ac:dyDescent="0.2">
      <c r="D47" s="52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7" x14ac:dyDescent="0.2">
      <c r="D48" s="52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2:15" s="19" customFormat="1" x14ac:dyDescent="0.2">
      <c r="B49" s="59" t="s">
        <v>974</v>
      </c>
      <c r="D49" s="149"/>
      <c r="F49" s="59" t="s">
        <v>975</v>
      </c>
      <c r="G49" s="59"/>
      <c r="H49" s="149"/>
      <c r="I49" s="149"/>
      <c r="J49" s="150"/>
      <c r="K49" s="150"/>
      <c r="L49" s="150"/>
      <c r="M49" s="150"/>
      <c r="N49" s="150"/>
      <c r="O49" s="150"/>
    </row>
    <row r="50" spans="2:15" s="19" customFormat="1" x14ac:dyDescent="0.2">
      <c r="B50" s="151" t="s">
        <v>756</v>
      </c>
      <c r="D50" s="152"/>
      <c r="E50" s="150"/>
      <c r="F50" s="59"/>
      <c r="G50" s="59"/>
      <c r="J50" s="153" t="s">
        <v>756</v>
      </c>
      <c r="K50" s="150"/>
      <c r="L50" s="154"/>
      <c r="M50" s="154"/>
      <c r="N50" s="154"/>
      <c r="O50" s="150"/>
    </row>
    <row r="51" spans="2:15" s="19" customFormat="1" x14ac:dyDescent="0.2">
      <c r="B51" s="151"/>
      <c r="D51" s="152"/>
      <c r="E51" s="150"/>
      <c r="H51" s="149"/>
      <c r="I51" s="149"/>
      <c r="J51" s="150"/>
      <c r="K51" s="150"/>
      <c r="L51" s="154"/>
      <c r="M51" s="154"/>
      <c r="N51" s="154"/>
      <c r="O51" s="150"/>
    </row>
    <row r="52" spans="2:15" s="19" customFormat="1" x14ac:dyDescent="0.2">
      <c r="B52" s="148" t="s">
        <v>976</v>
      </c>
      <c r="D52" s="149"/>
      <c r="E52" s="150"/>
      <c r="F52" s="59" t="s">
        <v>969</v>
      </c>
      <c r="G52" s="59"/>
      <c r="H52" s="150"/>
      <c r="I52" s="150"/>
      <c r="J52" s="150"/>
      <c r="K52" s="150"/>
      <c r="L52" s="154"/>
      <c r="M52" s="154"/>
      <c r="N52" s="154"/>
      <c r="O52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9"/>
  <sheetViews>
    <sheetView showZeros="0" workbookViewId="0">
      <selection activeCell="L9" sqref="L9"/>
    </sheetView>
  </sheetViews>
  <sheetFormatPr defaultRowHeight="12.75" x14ac:dyDescent="0.2"/>
  <cols>
    <col min="1" max="1" width="3.7109375" style="4" customWidth="1"/>
    <col min="2" max="2" width="35.5703125" style="4" customWidth="1"/>
    <col min="3" max="3" width="5.7109375" style="4" customWidth="1"/>
    <col min="4" max="4" width="7.140625" style="6" customWidth="1"/>
    <col min="5" max="5" width="5.7109375" style="4" customWidth="1"/>
    <col min="6" max="7" width="6.5703125" style="4" customWidth="1"/>
    <col min="8" max="8" width="6" style="4" customWidth="1"/>
    <col min="9" max="9" width="7" style="4" customWidth="1"/>
    <col min="10" max="10" width="7.140625" style="4" customWidth="1"/>
    <col min="11" max="11" width="9" style="4" customWidth="1"/>
    <col min="12" max="12" width="8.140625" style="4" customWidth="1"/>
    <col min="13" max="13" width="8" style="4" customWidth="1"/>
    <col min="14" max="14" width="7" style="4" customWidth="1"/>
    <col min="15" max="15" width="9.7109375" style="4" customWidth="1"/>
    <col min="16" max="16384" width="9.140625" style="4"/>
  </cols>
  <sheetData>
    <row r="1" spans="1:17" x14ac:dyDescent="0.2">
      <c r="A1" s="292" t="s">
        <v>291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7" x14ac:dyDescent="0.2">
      <c r="A2" s="292" t="s">
        <v>205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 spans="1:17" x14ac:dyDescent="0.2">
      <c r="E3" s="15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965</v>
      </c>
      <c r="J8" s="4" t="s">
        <v>127</v>
      </c>
      <c r="L8" s="293">
        <f>O52</f>
        <v>0</v>
      </c>
      <c r="M8" s="292"/>
      <c r="N8" s="16" t="s">
        <v>149</v>
      </c>
      <c r="O8" s="18"/>
    </row>
    <row r="9" spans="1:17" x14ac:dyDescent="0.2">
      <c r="K9" s="39" t="s">
        <v>755</v>
      </c>
      <c r="L9" s="145"/>
      <c r="M9" s="52"/>
    </row>
    <row r="10" spans="1:17" x14ac:dyDescent="0.2">
      <c r="A10" s="4" t="s">
        <v>767</v>
      </c>
    </row>
    <row r="11" spans="1:17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7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7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7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7" s="17" customFormat="1" ht="13.5" x14ac:dyDescent="0.25">
      <c r="A15" s="188">
        <v>1</v>
      </c>
      <c r="B15" s="5" t="s">
        <v>697</v>
      </c>
      <c r="C15" s="1" t="s">
        <v>118</v>
      </c>
      <c r="D15" s="199">
        <v>66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96"/>
    </row>
    <row r="16" spans="1:17" s="17" customFormat="1" ht="13.5" x14ac:dyDescent="0.25">
      <c r="A16" s="188">
        <v>2</v>
      </c>
      <c r="B16" s="5" t="s">
        <v>79</v>
      </c>
      <c r="C16" s="1" t="s">
        <v>118</v>
      </c>
      <c r="D16" s="199">
        <v>11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196"/>
    </row>
    <row r="17" spans="1:17" s="17" customFormat="1" ht="13.5" x14ac:dyDescent="0.25">
      <c r="A17" s="188">
        <v>3</v>
      </c>
      <c r="B17" s="5" t="s">
        <v>80</v>
      </c>
      <c r="C17" s="1" t="s">
        <v>118</v>
      </c>
      <c r="D17" s="199">
        <v>16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196"/>
    </row>
    <row r="18" spans="1:17" s="17" customFormat="1" ht="13.5" x14ac:dyDescent="0.25">
      <c r="A18" s="188">
        <v>4</v>
      </c>
      <c r="B18" s="5" t="s">
        <v>81</v>
      </c>
      <c r="C18" s="1" t="s">
        <v>118</v>
      </c>
      <c r="D18" s="199">
        <v>16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196"/>
    </row>
    <row r="19" spans="1:17" s="17" customFormat="1" ht="13.5" x14ac:dyDescent="0.25">
      <c r="A19" s="188">
        <v>5</v>
      </c>
      <c r="B19" s="5" t="s">
        <v>82</v>
      </c>
      <c r="C19" s="1" t="s">
        <v>118</v>
      </c>
      <c r="D19" s="199">
        <v>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196"/>
    </row>
    <row r="20" spans="1:17" s="17" customFormat="1" ht="13.5" x14ac:dyDescent="0.25">
      <c r="A20" s="188">
        <v>6</v>
      </c>
      <c r="B20" s="5" t="s">
        <v>84</v>
      </c>
      <c r="C20" s="1" t="s">
        <v>118</v>
      </c>
      <c r="D20" s="199">
        <v>9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196"/>
    </row>
    <row r="21" spans="1:17" s="17" customFormat="1" ht="13.5" x14ac:dyDescent="0.25">
      <c r="A21" s="188">
        <v>7</v>
      </c>
      <c r="B21" s="5" t="s">
        <v>85</v>
      </c>
      <c r="C21" s="1" t="s">
        <v>118</v>
      </c>
      <c r="D21" s="199">
        <v>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Q21" s="196"/>
    </row>
    <row r="22" spans="1:17" s="17" customFormat="1" ht="13.5" x14ac:dyDescent="0.25">
      <c r="A22" s="188">
        <v>8</v>
      </c>
      <c r="B22" s="5" t="s">
        <v>86</v>
      </c>
      <c r="C22" s="1" t="s">
        <v>118</v>
      </c>
      <c r="D22" s="199">
        <v>2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Q22" s="196"/>
    </row>
    <row r="23" spans="1:17" s="17" customFormat="1" ht="13.5" x14ac:dyDescent="0.25">
      <c r="A23" s="188">
        <v>9</v>
      </c>
      <c r="B23" s="5" t="s">
        <v>408</v>
      </c>
      <c r="C23" s="1" t="s">
        <v>118</v>
      </c>
      <c r="D23" s="199">
        <v>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Q23" s="196"/>
    </row>
    <row r="24" spans="1:17" s="17" customFormat="1" ht="13.5" x14ac:dyDescent="0.25">
      <c r="A24" s="188">
        <v>10</v>
      </c>
      <c r="B24" s="5" t="s">
        <v>409</v>
      </c>
      <c r="C24" s="1" t="s">
        <v>118</v>
      </c>
      <c r="D24" s="199">
        <v>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Q24" s="196"/>
    </row>
    <row r="25" spans="1:17" s="17" customFormat="1" ht="13.5" x14ac:dyDescent="0.25">
      <c r="A25" s="188">
        <v>11</v>
      </c>
      <c r="B25" s="5" t="s">
        <v>410</v>
      </c>
      <c r="C25" s="1" t="s">
        <v>118</v>
      </c>
      <c r="D25" s="199">
        <v>1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196"/>
    </row>
    <row r="26" spans="1:17" s="17" customFormat="1" ht="13.5" x14ac:dyDescent="0.25">
      <c r="A26" s="188">
        <v>12</v>
      </c>
      <c r="B26" s="5" t="s">
        <v>702</v>
      </c>
      <c r="C26" s="1" t="s">
        <v>118</v>
      </c>
      <c r="D26" s="199">
        <v>126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Q26" s="196"/>
    </row>
    <row r="27" spans="1:17" s="17" customFormat="1" ht="13.5" x14ac:dyDescent="0.25">
      <c r="A27" s="188">
        <v>13</v>
      </c>
      <c r="B27" s="5" t="s">
        <v>703</v>
      </c>
      <c r="C27" s="1" t="s">
        <v>118</v>
      </c>
      <c r="D27" s="199">
        <v>126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Q27" s="196"/>
    </row>
    <row r="28" spans="1:17" s="17" customFormat="1" ht="13.5" x14ac:dyDescent="0.25">
      <c r="A28" s="188">
        <v>14</v>
      </c>
      <c r="B28" s="5" t="s">
        <v>704</v>
      </c>
      <c r="C28" s="1" t="s">
        <v>157</v>
      </c>
      <c r="D28" s="199">
        <v>40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Q28" s="196"/>
    </row>
    <row r="29" spans="1:17" s="17" customFormat="1" ht="13.5" x14ac:dyDescent="0.25">
      <c r="A29" s="188">
        <v>15</v>
      </c>
      <c r="B29" s="5" t="s">
        <v>705</v>
      </c>
      <c r="C29" s="1" t="s">
        <v>157</v>
      </c>
      <c r="D29" s="199">
        <v>40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Q29" s="196"/>
    </row>
    <row r="30" spans="1:17" s="17" customFormat="1" ht="13.5" x14ac:dyDescent="0.25">
      <c r="A30" s="188">
        <v>16</v>
      </c>
      <c r="B30" s="5" t="s">
        <v>706</v>
      </c>
      <c r="C30" s="1" t="s">
        <v>157</v>
      </c>
      <c r="D30" s="199">
        <v>20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Q30" s="196"/>
    </row>
    <row r="31" spans="1:17" s="17" customFormat="1" ht="13.5" x14ac:dyDescent="0.25">
      <c r="A31" s="188">
        <v>17</v>
      </c>
      <c r="B31" s="5" t="s">
        <v>87</v>
      </c>
      <c r="C31" s="1" t="s">
        <v>118</v>
      </c>
      <c r="D31" s="199">
        <v>6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Q31" s="196"/>
    </row>
    <row r="32" spans="1:17" s="17" customFormat="1" ht="13.5" x14ac:dyDescent="0.25">
      <c r="A32" s="188">
        <v>18</v>
      </c>
      <c r="B32" s="5" t="s">
        <v>712</v>
      </c>
      <c r="C32" s="1" t="s">
        <v>119</v>
      </c>
      <c r="D32" s="199">
        <v>190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Q32" s="196"/>
    </row>
    <row r="33" spans="1:17" s="17" customFormat="1" ht="13.5" x14ac:dyDescent="0.25">
      <c r="A33" s="188">
        <v>19</v>
      </c>
      <c r="B33" s="5" t="s">
        <v>713</v>
      </c>
      <c r="C33" s="1" t="s">
        <v>119</v>
      </c>
      <c r="D33" s="199">
        <v>150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Q33" s="196"/>
    </row>
    <row r="34" spans="1:17" s="17" customFormat="1" ht="13.5" x14ac:dyDescent="0.25">
      <c r="A34" s="188">
        <v>20</v>
      </c>
      <c r="B34" s="5" t="s">
        <v>714</v>
      </c>
      <c r="C34" s="1" t="s">
        <v>119</v>
      </c>
      <c r="D34" s="199">
        <v>300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Q34" s="196"/>
    </row>
    <row r="35" spans="1:17" x14ac:dyDescent="0.2">
      <c r="A35" s="188">
        <v>21</v>
      </c>
      <c r="B35" s="5" t="s">
        <v>716</v>
      </c>
      <c r="C35" s="1" t="s">
        <v>119</v>
      </c>
      <c r="D35" s="199">
        <v>180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7" x14ac:dyDescent="0.2">
      <c r="A36" s="188">
        <v>22</v>
      </c>
      <c r="B36" s="5" t="s">
        <v>717</v>
      </c>
      <c r="C36" s="1" t="s">
        <v>119</v>
      </c>
      <c r="D36" s="199">
        <v>90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7" x14ac:dyDescent="0.2">
      <c r="A37" s="188">
        <v>23</v>
      </c>
      <c r="B37" s="5" t="s">
        <v>718</v>
      </c>
      <c r="C37" s="1" t="s">
        <v>119</v>
      </c>
      <c r="D37" s="199">
        <v>40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7" x14ac:dyDescent="0.2">
      <c r="A38" s="188">
        <v>24</v>
      </c>
      <c r="B38" s="5" t="s">
        <v>719</v>
      </c>
      <c r="C38" s="1" t="s">
        <v>119</v>
      </c>
      <c r="D38" s="199">
        <v>90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7" x14ac:dyDescent="0.2">
      <c r="A39" s="188">
        <v>25</v>
      </c>
      <c r="B39" s="5" t="s">
        <v>707</v>
      </c>
      <c r="C39" s="1" t="s">
        <v>119</v>
      </c>
      <c r="D39" s="199">
        <v>140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7" x14ac:dyDescent="0.2">
      <c r="A40" s="188">
        <v>26</v>
      </c>
      <c r="B40" s="5" t="s">
        <v>708</v>
      </c>
      <c r="C40" s="1" t="s">
        <v>119</v>
      </c>
      <c r="D40" s="199">
        <v>150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7" x14ac:dyDescent="0.2">
      <c r="A41" s="188">
        <v>27</v>
      </c>
      <c r="B41" s="5" t="s">
        <v>109</v>
      </c>
      <c r="C41" s="1" t="s">
        <v>119</v>
      </c>
      <c r="D41" s="199">
        <v>300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7" x14ac:dyDescent="0.2">
      <c r="A42" s="188">
        <v>28</v>
      </c>
      <c r="B42" s="5" t="s">
        <v>709</v>
      </c>
      <c r="C42" s="1" t="s">
        <v>119</v>
      </c>
      <c r="D42" s="199">
        <v>180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7" x14ac:dyDescent="0.2">
      <c r="A43" s="188">
        <v>29</v>
      </c>
      <c r="B43" s="5" t="s">
        <v>411</v>
      </c>
      <c r="C43" s="1" t="s">
        <v>119</v>
      </c>
      <c r="D43" s="199">
        <v>90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7" x14ac:dyDescent="0.2">
      <c r="A44" s="188">
        <v>30</v>
      </c>
      <c r="B44" s="5" t="s">
        <v>412</v>
      </c>
      <c r="C44" s="1" t="s">
        <v>119</v>
      </c>
      <c r="D44" s="199">
        <v>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7" x14ac:dyDescent="0.2">
      <c r="A45" s="188">
        <v>31</v>
      </c>
      <c r="B45" s="5" t="s">
        <v>710</v>
      </c>
      <c r="C45" s="1" t="s">
        <v>119</v>
      </c>
      <c r="D45" s="199">
        <v>90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7" x14ac:dyDescent="0.2">
      <c r="A46" s="188">
        <v>32</v>
      </c>
      <c r="B46" s="5" t="s">
        <v>413</v>
      </c>
      <c r="C46" s="1" t="s">
        <v>155</v>
      </c>
      <c r="D46" s="199">
        <v>1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7" x14ac:dyDescent="0.2">
      <c r="A47" s="188">
        <v>33</v>
      </c>
      <c r="B47" s="190" t="s">
        <v>533</v>
      </c>
      <c r="C47" s="197" t="s">
        <v>119</v>
      </c>
      <c r="D47" s="8">
        <v>1040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7" x14ac:dyDescent="0.2">
      <c r="A48" s="188">
        <v>34</v>
      </c>
      <c r="B48" s="190" t="s">
        <v>192</v>
      </c>
      <c r="C48" s="197" t="s">
        <v>155</v>
      </c>
      <c r="D48" s="157">
        <v>1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188">
        <v>35</v>
      </c>
      <c r="B49" s="189" t="s">
        <v>88</v>
      </c>
      <c r="C49" s="197" t="s">
        <v>155</v>
      </c>
      <c r="D49" s="157">
        <v>1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5"/>
      <c r="B50" s="192" t="s">
        <v>549</v>
      </c>
      <c r="C50" s="63"/>
      <c r="D50" s="157"/>
      <c r="E50" s="8"/>
      <c r="F50" s="8"/>
      <c r="G50" s="47"/>
      <c r="H50" s="47"/>
      <c r="I50" s="47"/>
      <c r="J50" s="47"/>
      <c r="K50" s="8"/>
      <c r="L50" s="8"/>
      <c r="M50" s="8"/>
      <c r="N50" s="8"/>
      <c r="O50" s="8"/>
    </row>
    <row r="51" spans="1:15" x14ac:dyDescent="0.2">
      <c r="A51" s="5"/>
      <c r="B51" s="198" t="s">
        <v>550</v>
      </c>
      <c r="C51" s="193"/>
      <c r="D51" s="157"/>
      <c r="E51" s="8"/>
      <c r="F51" s="8"/>
      <c r="G51" s="47"/>
      <c r="H51" s="47"/>
      <c r="I51" s="47"/>
      <c r="J51" s="47"/>
      <c r="K51" s="8"/>
      <c r="L51" s="8"/>
      <c r="M51" s="8"/>
      <c r="N51" s="8"/>
      <c r="O51" s="8"/>
    </row>
    <row r="52" spans="1:15" x14ac:dyDescent="0.2">
      <c r="A52" s="5"/>
      <c r="B52" s="77" t="s">
        <v>551</v>
      </c>
      <c r="C52" s="63"/>
      <c r="D52" s="157"/>
      <c r="E52" s="8"/>
      <c r="F52" s="8"/>
      <c r="G52" s="47"/>
      <c r="H52" s="47"/>
      <c r="I52" s="47"/>
      <c r="J52" s="47"/>
      <c r="K52" s="8"/>
      <c r="L52" s="8"/>
      <c r="M52" s="8"/>
      <c r="N52" s="8"/>
      <c r="O52" s="8"/>
    </row>
    <row r="53" spans="1:15" x14ac:dyDescent="0.2">
      <c r="D53" s="5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D54" s="52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D55" s="52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s="19" customFormat="1" x14ac:dyDescent="0.2">
      <c r="B56" s="59" t="s">
        <v>974</v>
      </c>
      <c r="D56" s="149"/>
      <c r="F56" s="59" t="s">
        <v>975</v>
      </c>
      <c r="G56" s="59"/>
      <c r="H56" s="149"/>
      <c r="I56" s="149"/>
      <c r="J56" s="150"/>
      <c r="K56" s="150"/>
      <c r="L56" s="150"/>
      <c r="M56" s="150"/>
      <c r="N56" s="150"/>
      <c r="O56" s="150"/>
    </row>
    <row r="57" spans="1:15" s="19" customFormat="1" x14ac:dyDescent="0.2">
      <c r="B57" s="151" t="s">
        <v>756</v>
      </c>
      <c r="D57" s="152"/>
      <c r="E57" s="150"/>
      <c r="F57" s="59"/>
      <c r="G57" s="59"/>
      <c r="J57" s="153" t="s">
        <v>756</v>
      </c>
      <c r="K57" s="150"/>
      <c r="L57" s="154"/>
      <c r="M57" s="154"/>
      <c r="N57" s="154"/>
      <c r="O57" s="150"/>
    </row>
    <row r="58" spans="1:15" s="19" customFormat="1" x14ac:dyDescent="0.2">
      <c r="B58" s="151"/>
      <c r="D58" s="152"/>
      <c r="E58" s="150"/>
      <c r="H58" s="149"/>
      <c r="I58" s="149"/>
      <c r="J58" s="150"/>
      <c r="K58" s="150"/>
      <c r="L58" s="154"/>
      <c r="M58" s="154"/>
      <c r="N58" s="154"/>
      <c r="O58" s="150"/>
    </row>
    <row r="59" spans="1:15" s="19" customFormat="1" x14ac:dyDescent="0.2">
      <c r="B59" s="148" t="s">
        <v>976</v>
      </c>
      <c r="D59" s="149"/>
      <c r="E59" s="150"/>
      <c r="F59" s="59" t="s">
        <v>969</v>
      </c>
      <c r="G59" s="59"/>
      <c r="H59" s="150"/>
      <c r="I59" s="150"/>
      <c r="J59" s="150"/>
      <c r="K59" s="150"/>
      <c r="L59" s="154"/>
      <c r="M59" s="154"/>
      <c r="N59" s="154"/>
      <c r="O59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4"/>
  <sheetViews>
    <sheetView showZeros="0" workbookViewId="0">
      <selection activeCell="J7" sqref="J7"/>
    </sheetView>
  </sheetViews>
  <sheetFormatPr defaultColWidth="8.85546875" defaultRowHeight="12.75" x14ac:dyDescent="0.2"/>
  <cols>
    <col min="1" max="1" width="4" style="221" customWidth="1"/>
    <col min="2" max="2" width="49.5703125" style="217" customWidth="1"/>
    <col min="3" max="3" width="5.85546875" style="152" customWidth="1"/>
    <col min="4" max="4" width="6.140625" style="152" customWidth="1"/>
    <col min="5" max="6" width="6" style="221" customWidth="1"/>
    <col min="7" max="10" width="7.140625" style="221" customWidth="1"/>
    <col min="11" max="11" width="6.5703125" style="221" customWidth="1"/>
    <col min="12" max="13" width="7.42578125" style="221" customWidth="1"/>
    <col min="14" max="14" width="8.140625" style="221" customWidth="1"/>
    <col min="15" max="15" width="9" style="221" customWidth="1"/>
    <col min="16" max="16" width="5.28515625" style="221" customWidth="1"/>
    <col min="17" max="16384" width="8.85546875" style="221"/>
  </cols>
  <sheetData>
    <row r="1" spans="1:16" s="214" customFormat="1" x14ac:dyDescent="0.2">
      <c r="A1" s="300" t="s">
        <v>292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213"/>
      <c r="O1" s="213"/>
    </row>
    <row r="2" spans="1:16" s="214" customFormat="1" x14ac:dyDescent="0.2">
      <c r="A2" s="300" t="s">
        <v>761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213"/>
      <c r="O2" s="213"/>
    </row>
    <row r="3" spans="1:16" s="214" customFormat="1" x14ac:dyDescent="0.2">
      <c r="A3" s="133" t="s">
        <v>752</v>
      </c>
      <c r="B3" s="215"/>
      <c r="C3" s="53"/>
      <c r="D3" s="53"/>
      <c r="E3" s="53"/>
      <c r="F3" s="53"/>
      <c r="G3" s="53"/>
      <c r="H3" s="53"/>
      <c r="I3" s="53"/>
      <c r="J3" s="53"/>
      <c r="K3" s="53"/>
      <c r="L3" s="53"/>
      <c r="M3" s="213"/>
      <c r="N3" s="213"/>
      <c r="O3" s="213"/>
    </row>
    <row r="4" spans="1:16" s="214" customFormat="1" x14ac:dyDescent="0.2">
      <c r="A4" s="4" t="s">
        <v>754</v>
      </c>
      <c r="B4" s="216"/>
      <c r="C4" s="53"/>
      <c r="D4" s="53"/>
      <c r="E4" s="53"/>
      <c r="F4" s="53"/>
      <c r="G4" s="53"/>
      <c r="H4" s="53"/>
      <c r="I4" s="53"/>
      <c r="J4" s="53"/>
      <c r="K4" s="53"/>
      <c r="L4" s="53"/>
      <c r="M4" s="213"/>
      <c r="N4" s="213"/>
      <c r="O4" s="213"/>
    </row>
    <row r="5" spans="1:16" s="214" customFormat="1" x14ac:dyDescent="0.2">
      <c r="A5" s="4" t="s">
        <v>235</v>
      </c>
      <c r="B5" s="216"/>
      <c r="C5" s="53"/>
      <c r="D5" s="53"/>
      <c r="E5" s="53"/>
      <c r="F5" s="53"/>
      <c r="G5" s="53"/>
      <c r="H5" s="53"/>
      <c r="I5" s="53"/>
      <c r="J5" s="53"/>
      <c r="K5" s="53"/>
      <c r="L5" s="53"/>
      <c r="M5" s="213"/>
      <c r="N5" s="213"/>
      <c r="O5" s="213"/>
    </row>
    <row r="6" spans="1:16" s="214" customFormat="1" x14ac:dyDescent="0.2">
      <c r="A6" s="4" t="s">
        <v>753</v>
      </c>
      <c r="B6" s="216"/>
      <c r="C6" s="53"/>
      <c r="D6" s="53"/>
      <c r="E6" s="53"/>
      <c r="F6" s="53"/>
      <c r="G6" s="53"/>
      <c r="H6" s="4" t="s">
        <v>127</v>
      </c>
      <c r="I6" s="4"/>
      <c r="J6" s="293">
        <f>O97</f>
        <v>0</v>
      </c>
      <c r="K6" s="292"/>
      <c r="L6" s="16" t="s">
        <v>149</v>
      </c>
      <c r="M6" s="213"/>
      <c r="N6" s="213"/>
      <c r="O6" s="213"/>
    </row>
    <row r="7" spans="1:16" s="214" customFormat="1" x14ac:dyDescent="0.2">
      <c r="A7" s="4" t="s">
        <v>965</v>
      </c>
      <c r="B7" s="53"/>
      <c r="C7" s="53"/>
      <c r="D7" s="4"/>
      <c r="E7" s="53"/>
      <c r="F7" s="53"/>
      <c r="G7" s="53"/>
      <c r="H7" s="4"/>
      <c r="I7" s="39" t="s">
        <v>755</v>
      </c>
      <c r="J7" s="145"/>
      <c r="K7" s="52"/>
      <c r="L7" s="4"/>
      <c r="M7" s="213"/>
      <c r="N7" s="213"/>
      <c r="O7" s="213"/>
    </row>
    <row r="8" spans="1:16" s="214" customFormat="1" x14ac:dyDescent="0.2">
      <c r="A8" s="4"/>
      <c r="B8" s="53"/>
      <c r="C8" s="53"/>
      <c r="D8" s="53"/>
      <c r="E8" s="53"/>
      <c r="F8" s="53"/>
      <c r="G8" s="53"/>
      <c r="H8" s="53"/>
      <c r="I8" s="53"/>
      <c r="J8" s="301"/>
      <c r="K8" s="301"/>
      <c r="L8" s="301"/>
      <c r="M8" s="213"/>
      <c r="N8" s="213"/>
      <c r="O8" s="213"/>
    </row>
    <row r="9" spans="1:16" x14ac:dyDescent="0.2">
      <c r="A9" s="4" t="s">
        <v>767</v>
      </c>
      <c r="C9" s="218"/>
      <c r="D9" s="218"/>
      <c r="E9" s="219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</row>
    <row r="10" spans="1:16" s="19" customFormat="1" x14ac:dyDescent="0.2">
      <c r="A10" s="296" t="s">
        <v>151</v>
      </c>
      <c r="B10" s="297" t="s">
        <v>128</v>
      </c>
      <c r="C10" s="296" t="s">
        <v>129</v>
      </c>
      <c r="D10" s="291" t="s">
        <v>130</v>
      </c>
      <c r="E10" s="295" t="s">
        <v>131</v>
      </c>
      <c r="F10" s="295"/>
      <c r="G10" s="295"/>
      <c r="H10" s="295"/>
      <c r="I10" s="295"/>
      <c r="J10" s="295"/>
      <c r="K10" s="295" t="s">
        <v>132</v>
      </c>
      <c r="L10" s="295"/>
      <c r="M10" s="295"/>
      <c r="N10" s="295"/>
      <c r="O10" s="295"/>
    </row>
    <row r="11" spans="1:16" s="19" customFormat="1" x14ac:dyDescent="0.2">
      <c r="A11" s="296"/>
      <c r="B11" s="298"/>
      <c r="C11" s="296"/>
      <c r="D11" s="291"/>
      <c r="E11" s="291" t="s">
        <v>133</v>
      </c>
      <c r="F11" s="291" t="s">
        <v>134</v>
      </c>
      <c r="G11" s="291" t="s">
        <v>135</v>
      </c>
      <c r="H11" s="291" t="s">
        <v>136</v>
      </c>
      <c r="I11" s="291" t="s">
        <v>137</v>
      </c>
      <c r="J11" s="291" t="s">
        <v>138</v>
      </c>
      <c r="K11" s="291" t="s">
        <v>139</v>
      </c>
      <c r="L11" s="291" t="s">
        <v>140</v>
      </c>
      <c r="M11" s="291" t="s">
        <v>141</v>
      </c>
      <c r="N11" s="291" t="s">
        <v>137</v>
      </c>
      <c r="O11" s="291" t="s">
        <v>142</v>
      </c>
    </row>
    <row r="12" spans="1:16" s="19" customFormat="1" x14ac:dyDescent="0.2">
      <c r="A12" s="296"/>
      <c r="B12" s="298"/>
      <c r="C12" s="296"/>
      <c r="D12" s="291"/>
      <c r="E12" s="291" t="s">
        <v>143</v>
      </c>
      <c r="F12" s="291" t="s">
        <v>144</v>
      </c>
      <c r="G12" s="291" t="s">
        <v>145</v>
      </c>
      <c r="H12" s="291"/>
      <c r="I12" s="291"/>
      <c r="J12" s="291"/>
      <c r="K12" s="291"/>
      <c r="L12" s="291" t="s">
        <v>145</v>
      </c>
      <c r="M12" s="291"/>
      <c r="N12" s="291"/>
      <c r="O12" s="291"/>
    </row>
    <row r="13" spans="1:16" s="19" customFormat="1" x14ac:dyDescent="0.2">
      <c r="A13" s="296"/>
      <c r="B13" s="299"/>
      <c r="C13" s="296"/>
      <c r="D13" s="291"/>
      <c r="E13" s="291" t="s">
        <v>146</v>
      </c>
      <c r="F13" s="291" t="s">
        <v>147</v>
      </c>
      <c r="G13" s="291" t="s">
        <v>148</v>
      </c>
      <c r="H13" s="291" t="s">
        <v>149</v>
      </c>
      <c r="I13" s="291" t="s">
        <v>149</v>
      </c>
      <c r="J13" s="291" t="s">
        <v>149</v>
      </c>
      <c r="K13" s="291" t="s">
        <v>150</v>
      </c>
      <c r="L13" s="291" t="s">
        <v>148</v>
      </c>
      <c r="M13" s="291" t="s">
        <v>149</v>
      </c>
      <c r="N13" s="291" t="s">
        <v>149</v>
      </c>
      <c r="O13" s="291"/>
    </row>
    <row r="14" spans="1:16" x14ac:dyDescent="0.2">
      <c r="A14" s="20"/>
      <c r="B14" s="64" t="s">
        <v>90</v>
      </c>
      <c r="C14" s="130"/>
      <c r="D14" s="130"/>
      <c r="E14" s="129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0"/>
    </row>
    <row r="15" spans="1:16" ht="12.75" customHeight="1" x14ac:dyDescent="0.2">
      <c r="A15" s="223">
        <v>1</v>
      </c>
      <c r="B15" s="5" t="s">
        <v>768</v>
      </c>
      <c r="C15" s="1" t="s">
        <v>155</v>
      </c>
      <c r="D15" s="2">
        <v>26</v>
      </c>
      <c r="E15" s="275"/>
      <c r="F15" s="2"/>
      <c r="G15" s="2"/>
      <c r="H15" s="2"/>
      <c r="I15" s="2"/>
      <c r="J15" s="2"/>
      <c r="K15" s="2"/>
      <c r="L15" s="2"/>
      <c r="M15" s="2"/>
      <c r="N15" s="2"/>
      <c r="O15" s="2"/>
      <c r="P15" s="220"/>
    </row>
    <row r="16" spans="1:16" ht="13.5" customHeight="1" x14ac:dyDescent="0.2">
      <c r="A16" s="223">
        <v>2</v>
      </c>
      <c r="B16" s="190" t="s">
        <v>12</v>
      </c>
      <c r="C16" s="1" t="s">
        <v>155</v>
      </c>
      <c r="D16" s="2">
        <v>70</v>
      </c>
      <c r="E16" s="275"/>
      <c r="F16" s="2"/>
      <c r="G16" s="2"/>
      <c r="H16" s="2"/>
      <c r="I16" s="2"/>
      <c r="J16" s="2"/>
      <c r="K16" s="2"/>
      <c r="L16" s="2"/>
      <c r="M16" s="2"/>
      <c r="N16" s="2"/>
      <c r="O16" s="2"/>
      <c r="P16" s="220"/>
    </row>
    <row r="17" spans="1:20" ht="13.5" customHeight="1" x14ac:dyDescent="0.2">
      <c r="A17" s="223">
        <v>3</v>
      </c>
      <c r="B17" s="190" t="s">
        <v>10</v>
      </c>
      <c r="C17" s="1" t="s">
        <v>155</v>
      </c>
      <c r="D17" s="2">
        <v>10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20"/>
    </row>
    <row r="18" spans="1:20" ht="13.5" customHeight="1" x14ac:dyDescent="0.2">
      <c r="A18" s="223">
        <v>4</v>
      </c>
      <c r="B18" s="190" t="s">
        <v>424</v>
      </c>
      <c r="C18" s="134" t="s">
        <v>155</v>
      </c>
      <c r="D18" s="7">
        <v>32</v>
      </c>
      <c r="E18" s="2"/>
      <c r="F18" s="2"/>
      <c r="G18" s="2"/>
      <c r="H18" s="7"/>
      <c r="I18" s="2"/>
      <c r="J18" s="2"/>
      <c r="K18" s="2"/>
      <c r="L18" s="2"/>
      <c r="M18" s="2"/>
      <c r="N18" s="2"/>
      <c r="O18" s="2"/>
      <c r="P18" s="220"/>
    </row>
    <row r="19" spans="1:20" ht="13.5" customHeight="1" x14ac:dyDescent="0.2">
      <c r="A19" s="223">
        <v>5</v>
      </c>
      <c r="B19" s="190" t="s">
        <v>425</v>
      </c>
      <c r="C19" s="1" t="s">
        <v>155</v>
      </c>
      <c r="D19" s="2">
        <v>2</v>
      </c>
      <c r="E19" s="2"/>
      <c r="F19" s="2"/>
      <c r="G19" s="2"/>
      <c r="H19" s="3"/>
      <c r="I19" s="2"/>
      <c r="J19" s="2"/>
      <c r="K19" s="2"/>
      <c r="L19" s="2"/>
      <c r="M19" s="2"/>
      <c r="N19" s="2"/>
      <c r="O19" s="2"/>
      <c r="P19" s="220"/>
    </row>
    <row r="20" spans="1:20" ht="12.75" customHeight="1" x14ac:dyDescent="0.2">
      <c r="A20" s="223">
        <v>6</v>
      </c>
      <c r="B20" s="138" t="s">
        <v>14</v>
      </c>
      <c r="C20" s="197" t="s">
        <v>157</v>
      </c>
      <c r="D20" s="2" t="s">
        <v>578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20"/>
    </row>
    <row r="21" spans="1:20" ht="12.75" customHeight="1" x14ac:dyDescent="0.2">
      <c r="A21" s="223">
        <v>7</v>
      </c>
      <c r="B21" s="138" t="s">
        <v>15</v>
      </c>
      <c r="C21" s="197" t="s">
        <v>157</v>
      </c>
      <c r="D21" s="2" t="s">
        <v>643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20"/>
    </row>
    <row r="22" spans="1:20" ht="12.75" customHeight="1" x14ac:dyDescent="0.2">
      <c r="A22" s="223">
        <v>8</v>
      </c>
      <c r="B22" s="138" t="s">
        <v>16</v>
      </c>
      <c r="C22" s="197" t="s">
        <v>157</v>
      </c>
      <c r="D22" s="2" t="s">
        <v>621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20"/>
    </row>
    <row r="23" spans="1:20" ht="12.75" customHeight="1" x14ac:dyDescent="0.2">
      <c r="A23" s="223">
        <v>9</v>
      </c>
      <c r="B23" s="138" t="s">
        <v>17</v>
      </c>
      <c r="C23" s="197" t="s">
        <v>157</v>
      </c>
      <c r="D23" s="2" t="s">
        <v>585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20"/>
    </row>
    <row r="24" spans="1:20" ht="12.75" customHeight="1" x14ac:dyDescent="0.2">
      <c r="A24" s="223">
        <v>10</v>
      </c>
      <c r="B24" s="138" t="s">
        <v>18</v>
      </c>
      <c r="C24" s="197" t="s">
        <v>157</v>
      </c>
      <c r="D24" s="2" t="s">
        <v>578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20" ht="12.75" customHeight="1" x14ac:dyDescent="0.2">
      <c r="A25" s="223">
        <v>11</v>
      </c>
      <c r="B25" s="76" t="s">
        <v>430</v>
      </c>
      <c r="C25" s="197" t="s">
        <v>157</v>
      </c>
      <c r="D25" s="2" t="s">
        <v>621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20" ht="12.75" customHeight="1" x14ac:dyDescent="0.2">
      <c r="A26" s="223">
        <v>12</v>
      </c>
      <c r="B26" s="76" t="s">
        <v>431</v>
      </c>
      <c r="C26" s="197" t="s">
        <v>157</v>
      </c>
      <c r="D26" s="2" t="s">
        <v>618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/>
      <c r="Q26" s="4"/>
      <c r="R26" s="4"/>
      <c r="S26" s="4"/>
      <c r="T26" s="4"/>
    </row>
    <row r="27" spans="1:20" ht="13.5" customHeight="1" x14ac:dyDescent="0.2">
      <c r="A27" s="223">
        <v>13</v>
      </c>
      <c r="B27" s="76" t="s">
        <v>432</v>
      </c>
      <c r="C27" s="197" t="s">
        <v>157</v>
      </c>
      <c r="D27" s="2" t="s">
        <v>629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/>
      <c r="Q27" s="4"/>
      <c r="R27" s="4"/>
      <c r="S27" s="4"/>
      <c r="T27" s="4"/>
    </row>
    <row r="28" spans="1:20" ht="13.5" customHeight="1" x14ac:dyDescent="0.2">
      <c r="A28" s="223">
        <v>14</v>
      </c>
      <c r="B28" s="76" t="s">
        <v>433</v>
      </c>
      <c r="C28" s="197" t="s">
        <v>157</v>
      </c>
      <c r="D28" s="2" t="s">
        <v>579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/>
      <c r="Q28" s="4"/>
      <c r="R28" s="4"/>
      <c r="S28" s="4"/>
      <c r="T28" s="4"/>
    </row>
    <row r="29" spans="1:20" ht="12.75" customHeight="1" x14ac:dyDescent="0.2">
      <c r="A29" s="223">
        <v>15</v>
      </c>
      <c r="B29" s="76" t="s">
        <v>434</v>
      </c>
      <c r="C29" s="197" t="s">
        <v>157</v>
      </c>
      <c r="D29" s="2" t="s">
        <v>621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/>
      <c r="Q29" s="4"/>
      <c r="R29" s="4"/>
      <c r="S29" s="4"/>
      <c r="T29" s="4"/>
    </row>
    <row r="30" spans="1:20" x14ac:dyDescent="0.2">
      <c r="A30" s="223">
        <v>16</v>
      </c>
      <c r="B30" s="190" t="s">
        <v>19</v>
      </c>
      <c r="C30" s="197" t="s">
        <v>157</v>
      </c>
      <c r="D30" s="2">
        <v>18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/>
      <c r="Q30" s="4"/>
      <c r="R30" s="4"/>
      <c r="S30" s="4"/>
      <c r="T30" s="4"/>
    </row>
    <row r="31" spans="1:20" x14ac:dyDescent="0.2">
      <c r="A31" s="223">
        <v>17</v>
      </c>
      <c r="B31" s="190" t="s">
        <v>20</v>
      </c>
      <c r="C31" s="197" t="s">
        <v>157</v>
      </c>
      <c r="D31" s="2">
        <v>15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/>
      <c r="Q31" s="4"/>
      <c r="R31" s="4"/>
      <c r="S31" s="4"/>
      <c r="T31" s="4"/>
    </row>
    <row r="32" spans="1:20" x14ac:dyDescent="0.2">
      <c r="A32" s="223">
        <v>18</v>
      </c>
      <c r="B32" s="190" t="s">
        <v>21</v>
      </c>
      <c r="C32" s="197" t="s">
        <v>157</v>
      </c>
      <c r="D32" s="2">
        <v>21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/>
      <c r="Q32" s="4"/>
      <c r="R32" s="4"/>
      <c r="S32" s="4"/>
      <c r="T32" s="4"/>
    </row>
    <row r="33" spans="1:20" x14ac:dyDescent="0.2">
      <c r="A33" s="223">
        <v>19</v>
      </c>
      <c r="B33" s="190" t="s">
        <v>22</v>
      </c>
      <c r="C33" s="197" t="s">
        <v>157</v>
      </c>
      <c r="D33" s="2">
        <v>30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/>
      <c r="Q33" s="4"/>
      <c r="R33" s="4"/>
      <c r="S33" s="4"/>
      <c r="T33" s="4"/>
    </row>
    <row r="34" spans="1:20" x14ac:dyDescent="0.2">
      <c r="A34" s="223">
        <v>20</v>
      </c>
      <c r="B34" s="5" t="s">
        <v>437</v>
      </c>
      <c r="C34" s="197" t="s">
        <v>157</v>
      </c>
      <c r="D34" s="2">
        <v>14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/>
      <c r="Q34" s="4"/>
      <c r="R34" s="4"/>
      <c r="S34" s="4"/>
      <c r="T34" s="4"/>
    </row>
    <row r="35" spans="1:20" x14ac:dyDescent="0.2">
      <c r="A35" s="223">
        <v>21</v>
      </c>
      <c r="B35" s="5" t="s">
        <v>438</v>
      </c>
      <c r="C35" s="197" t="s">
        <v>157</v>
      </c>
      <c r="D35" s="2">
        <v>9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/>
      <c r="Q35" s="4"/>
      <c r="R35" s="4"/>
      <c r="S35" s="4"/>
      <c r="T35" s="4"/>
    </row>
    <row r="36" spans="1:20" x14ac:dyDescent="0.2">
      <c r="A36" s="223">
        <v>22</v>
      </c>
      <c r="B36" s="189" t="s">
        <v>439</v>
      </c>
      <c r="C36" s="197" t="s">
        <v>157</v>
      </c>
      <c r="D36" s="2">
        <v>152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/>
      <c r="Q36" s="4"/>
      <c r="R36" s="4"/>
      <c r="S36" s="4"/>
      <c r="T36" s="4"/>
    </row>
    <row r="37" spans="1:20" x14ac:dyDescent="0.2">
      <c r="A37" s="223">
        <v>23</v>
      </c>
      <c r="B37" s="190" t="s">
        <v>24</v>
      </c>
      <c r="C37" s="1" t="s">
        <v>155</v>
      </c>
      <c r="D37" s="2" t="s">
        <v>644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/>
      <c r="Q37" s="4"/>
      <c r="R37" s="4"/>
      <c r="S37" s="4"/>
      <c r="T37" s="4"/>
    </row>
    <row r="38" spans="1:20" x14ac:dyDescent="0.2">
      <c r="A38" s="223">
        <v>24</v>
      </c>
      <c r="B38" s="190" t="s">
        <v>25</v>
      </c>
      <c r="C38" s="1" t="s">
        <v>155</v>
      </c>
      <c r="D38" s="2" t="s">
        <v>645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/>
      <c r="Q38" s="4"/>
      <c r="R38" s="4"/>
      <c r="S38" s="4"/>
      <c r="T38" s="4"/>
    </row>
    <row r="39" spans="1:20" x14ac:dyDescent="0.2">
      <c r="A39" s="223">
        <v>25</v>
      </c>
      <c r="B39" s="190" t="s">
        <v>26</v>
      </c>
      <c r="C39" s="1" t="s">
        <v>155</v>
      </c>
      <c r="D39" s="2" t="s">
        <v>646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/>
      <c r="Q39" s="4"/>
      <c r="R39" s="4"/>
      <c r="S39" s="4"/>
      <c r="T39" s="4"/>
    </row>
    <row r="40" spans="1:20" x14ac:dyDescent="0.2">
      <c r="A40" s="223">
        <v>26</v>
      </c>
      <c r="B40" s="190" t="s">
        <v>27</v>
      </c>
      <c r="C40" s="1" t="s">
        <v>155</v>
      </c>
      <c r="D40" s="2">
        <v>40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/>
      <c r="Q40" s="4"/>
      <c r="R40" s="4"/>
      <c r="S40" s="4"/>
      <c r="T40" s="4"/>
    </row>
    <row r="41" spans="1:20" x14ac:dyDescent="0.2">
      <c r="A41" s="223">
        <v>27</v>
      </c>
      <c r="B41" s="190" t="s">
        <v>28</v>
      </c>
      <c r="C41" s="1" t="s">
        <v>155</v>
      </c>
      <c r="D41" s="2">
        <v>3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/>
      <c r="Q41" s="4"/>
      <c r="R41" s="4"/>
      <c r="S41" s="4"/>
      <c r="T41" s="4"/>
    </row>
    <row r="42" spans="1:20" x14ac:dyDescent="0.2">
      <c r="A42" s="223">
        <v>28</v>
      </c>
      <c r="B42" s="190" t="s">
        <v>445</v>
      </c>
      <c r="C42" s="1" t="s">
        <v>155</v>
      </c>
      <c r="D42" s="2">
        <v>5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4"/>
      <c r="Q42" s="4"/>
      <c r="R42" s="4"/>
      <c r="S42" s="4"/>
      <c r="T42" s="4"/>
    </row>
    <row r="43" spans="1:20" x14ac:dyDescent="0.2">
      <c r="A43" s="223">
        <v>29</v>
      </c>
      <c r="B43" s="190" t="s">
        <v>68</v>
      </c>
      <c r="C43" s="1" t="s">
        <v>155</v>
      </c>
      <c r="D43" s="2">
        <v>14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4"/>
      <c r="Q43" s="4"/>
      <c r="R43" s="4"/>
      <c r="S43" s="4"/>
      <c r="T43" s="4"/>
    </row>
    <row r="44" spans="1:20" x14ac:dyDescent="0.2">
      <c r="A44" s="223">
        <v>30</v>
      </c>
      <c r="B44" s="189" t="s">
        <v>446</v>
      </c>
      <c r="C44" s="1" t="s">
        <v>155</v>
      </c>
      <c r="D44" s="2">
        <v>9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4"/>
      <c r="Q44" s="4"/>
      <c r="R44" s="4"/>
      <c r="S44" s="4"/>
      <c r="T44" s="4"/>
    </row>
    <row r="45" spans="1:20" x14ac:dyDescent="0.2">
      <c r="A45" s="223">
        <v>31</v>
      </c>
      <c r="B45" s="190" t="s">
        <v>69</v>
      </c>
      <c r="C45" s="1" t="s">
        <v>119</v>
      </c>
      <c r="D45" s="2">
        <v>400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4"/>
      <c r="Q45" s="4"/>
      <c r="R45" s="4"/>
      <c r="S45" s="4"/>
      <c r="T45" s="4"/>
    </row>
    <row r="46" spans="1:20" x14ac:dyDescent="0.2">
      <c r="A46" s="223">
        <v>32</v>
      </c>
      <c r="B46" s="190" t="s">
        <v>70</v>
      </c>
      <c r="C46" s="1" t="s">
        <v>119</v>
      </c>
      <c r="D46" s="2">
        <v>70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4"/>
      <c r="Q46" s="4"/>
      <c r="R46" s="4"/>
      <c r="S46" s="4"/>
      <c r="T46" s="4"/>
    </row>
    <row r="47" spans="1:20" x14ac:dyDescent="0.2">
      <c r="A47" s="223">
        <v>33</v>
      </c>
      <c r="B47" s="190" t="s">
        <v>71</v>
      </c>
      <c r="C47" s="1" t="s">
        <v>119</v>
      </c>
      <c r="D47" s="2">
        <v>100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4"/>
      <c r="Q47" s="4"/>
      <c r="R47" s="4"/>
      <c r="S47" s="4"/>
      <c r="T47" s="4"/>
    </row>
    <row r="48" spans="1:20" x14ac:dyDescent="0.2">
      <c r="A48" s="223">
        <v>34</v>
      </c>
      <c r="B48" s="190" t="s">
        <v>72</v>
      </c>
      <c r="C48" s="1" t="s">
        <v>119</v>
      </c>
      <c r="D48" s="2">
        <v>120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4"/>
      <c r="Q48" s="4"/>
      <c r="R48" s="4"/>
      <c r="S48" s="4"/>
      <c r="T48" s="4"/>
    </row>
    <row r="49" spans="1:20" x14ac:dyDescent="0.2">
      <c r="A49" s="223">
        <v>35</v>
      </c>
      <c r="B49" s="190" t="s">
        <v>73</v>
      </c>
      <c r="C49" s="1" t="s">
        <v>119</v>
      </c>
      <c r="D49" s="2">
        <v>10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4"/>
      <c r="Q49" s="4"/>
      <c r="R49" s="4"/>
      <c r="S49" s="4"/>
      <c r="T49" s="4"/>
    </row>
    <row r="50" spans="1:20" x14ac:dyDescent="0.2">
      <c r="A50" s="223">
        <v>36</v>
      </c>
      <c r="B50" s="190" t="s">
        <v>74</v>
      </c>
      <c r="C50" s="1" t="s">
        <v>119</v>
      </c>
      <c r="D50" s="2">
        <v>40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4"/>
      <c r="Q50" s="4"/>
      <c r="R50" s="4"/>
      <c r="S50" s="4"/>
      <c r="T50" s="4"/>
    </row>
    <row r="51" spans="1:20" x14ac:dyDescent="0.2">
      <c r="A51" s="223">
        <v>37</v>
      </c>
      <c r="B51" s="190" t="s">
        <v>75</v>
      </c>
      <c r="C51" s="1" t="s">
        <v>119</v>
      </c>
      <c r="D51" s="2">
        <v>30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4"/>
      <c r="Q51" s="4"/>
      <c r="R51" s="4"/>
      <c r="S51" s="4"/>
      <c r="T51" s="4"/>
    </row>
    <row r="52" spans="1:20" x14ac:dyDescent="0.2">
      <c r="A52" s="223">
        <v>38</v>
      </c>
      <c r="B52" s="190" t="s">
        <v>76</v>
      </c>
      <c r="C52" s="1" t="s">
        <v>119</v>
      </c>
      <c r="D52" s="2">
        <v>10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4"/>
      <c r="Q52" s="4"/>
      <c r="R52" s="4"/>
      <c r="S52" s="4"/>
      <c r="T52" s="4"/>
    </row>
    <row r="53" spans="1:20" x14ac:dyDescent="0.2">
      <c r="A53" s="223">
        <v>39</v>
      </c>
      <c r="B53" s="189" t="s">
        <v>450</v>
      </c>
      <c r="C53" s="1" t="s">
        <v>119</v>
      </c>
      <c r="D53" s="2">
        <v>20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4"/>
      <c r="Q53" s="4"/>
      <c r="R53" s="4"/>
      <c r="S53" s="4"/>
      <c r="T53" s="4"/>
    </row>
    <row r="54" spans="1:20" x14ac:dyDescent="0.2">
      <c r="A54" s="223">
        <v>40</v>
      </c>
      <c r="B54" s="189" t="s">
        <v>453</v>
      </c>
      <c r="C54" s="1" t="s">
        <v>119</v>
      </c>
      <c r="D54" s="2">
        <v>60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4"/>
      <c r="Q54" s="4"/>
      <c r="R54" s="4"/>
      <c r="S54" s="4"/>
      <c r="T54" s="4"/>
    </row>
    <row r="55" spans="1:20" x14ac:dyDescent="0.2">
      <c r="A55" s="223">
        <v>41</v>
      </c>
      <c r="B55" s="189" t="s">
        <v>647</v>
      </c>
      <c r="C55" s="1" t="s">
        <v>119</v>
      </c>
      <c r="D55" s="2">
        <v>20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4"/>
      <c r="Q55" s="4"/>
      <c r="R55" s="4"/>
      <c r="S55" s="4"/>
      <c r="T55" s="4"/>
    </row>
    <row r="56" spans="1:20" x14ac:dyDescent="0.2">
      <c r="A56" s="223">
        <v>42</v>
      </c>
      <c r="B56" s="189" t="s">
        <v>91</v>
      </c>
      <c r="C56" s="1" t="s">
        <v>119</v>
      </c>
      <c r="D56" s="2">
        <v>50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4"/>
      <c r="Q56" s="4"/>
      <c r="R56" s="4"/>
      <c r="S56" s="4"/>
      <c r="T56" s="4"/>
    </row>
    <row r="57" spans="1:20" x14ac:dyDescent="0.2">
      <c r="A57" s="223">
        <v>43</v>
      </c>
      <c r="B57" s="189" t="s">
        <v>454</v>
      </c>
      <c r="C57" s="1" t="s">
        <v>119</v>
      </c>
      <c r="D57" s="2">
        <v>20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4"/>
      <c r="Q57" s="4"/>
      <c r="R57" s="4"/>
      <c r="S57" s="4"/>
      <c r="T57" s="4"/>
    </row>
    <row r="58" spans="1:20" x14ac:dyDescent="0.2">
      <c r="A58" s="223">
        <v>44</v>
      </c>
      <c r="B58" s="190" t="s">
        <v>92</v>
      </c>
      <c r="C58" s="1" t="s">
        <v>157</v>
      </c>
      <c r="D58" s="2">
        <v>14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4"/>
      <c r="Q58" s="4"/>
      <c r="R58" s="4"/>
      <c r="S58" s="4"/>
      <c r="T58" s="4"/>
    </row>
    <row r="59" spans="1:20" x14ac:dyDescent="0.2">
      <c r="A59" s="223">
        <v>45</v>
      </c>
      <c r="B59" s="190" t="s">
        <v>93</v>
      </c>
      <c r="C59" s="1" t="s">
        <v>157</v>
      </c>
      <c r="D59" s="2">
        <v>2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4"/>
      <c r="Q59" s="4"/>
      <c r="R59" s="4"/>
      <c r="S59" s="4"/>
      <c r="T59" s="4"/>
    </row>
    <row r="60" spans="1:20" x14ac:dyDescent="0.2">
      <c r="A60" s="223">
        <v>46</v>
      </c>
      <c r="B60" s="190" t="s">
        <v>94</v>
      </c>
      <c r="C60" s="1" t="s">
        <v>157</v>
      </c>
      <c r="D60" s="2">
        <v>14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4"/>
      <c r="Q60" s="4"/>
      <c r="R60" s="4"/>
      <c r="S60" s="4"/>
      <c r="T60" s="4"/>
    </row>
    <row r="61" spans="1:20" x14ac:dyDescent="0.2">
      <c r="A61" s="223">
        <v>47</v>
      </c>
      <c r="B61" s="189" t="s">
        <v>455</v>
      </c>
      <c r="C61" s="1" t="s">
        <v>157</v>
      </c>
      <c r="D61" s="2">
        <v>1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4"/>
      <c r="Q61" s="4"/>
      <c r="R61" s="4"/>
      <c r="S61" s="4"/>
      <c r="T61" s="4"/>
    </row>
    <row r="62" spans="1:20" x14ac:dyDescent="0.2">
      <c r="A62" s="223">
        <v>48</v>
      </c>
      <c r="B62" s="189" t="s">
        <v>97</v>
      </c>
      <c r="C62" s="1" t="s">
        <v>157</v>
      </c>
      <c r="D62" s="2">
        <v>1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4"/>
      <c r="Q62" s="4"/>
      <c r="R62" s="4"/>
      <c r="S62" s="4"/>
      <c r="T62" s="4"/>
    </row>
    <row r="63" spans="1:20" x14ac:dyDescent="0.2">
      <c r="A63" s="223">
        <v>49</v>
      </c>
      <c r="B63" s="189" t="s">
        <v>456</v>
      </c>
      <c r="C63" s="1" t="s">
        <v>157</v>
      </c>
      <c r="D63" s="2">
        <v>8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4"/>
      <c r="Q63" s="4"/>
      <c r="R63" s="4"/>
      <c r="S63" s="4"/>
      <c r="T63" s="4"/>
    </row>
    <row r="64" spans="1:20" x14ac:dyDescent="0.2">
      <c r="A64" s="223">
        <v>50</v>
      </c>
      <c r="B64" s="189" t="s">
        <v>459</v>
      </c>
      <c r="C64" s="1" t="s">
        <v>157</v>
      </c>
      <c r="D64" s="2">
        <v>1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4"/>
      <c r="Q64" s="4"/>
      <c r="R64" s="4"/>
      <c r="S64" s="4"/>
      <c r="T64" s="4"/>
    </row>
    <row r="65" spans="1:20" ht="12.75" customHeight="1" x14ac:dyDescent="0.2">
      <c r="A65" s="223">
        <v>51</v>
      </c>
      <c r="B65" s="138" t="s">
        <v>98</v>
      </c>
      <c r="C65" s="1" t="s">
        <v>157</v>
      </c>
      <c r="D65" s="2">
        <v>36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4"/>
      <c r="Q65" s="4"/>
      <c r="R65" s="4"/>
      <c r="S65" s="4"/>
      <c r="T65" s="4"/>
    </row>
    <row r="66" spans="1:20" ht="12.75" customHeight="1" x14ac:dyDescent="0.2">
      <c r="A66" s="223">
        <v>52</v>
      </c>
      <c r="B66" s="138" t="s">
        <v>99</v>
      </c>
      <c r="C66" s="1" t="s">
        <v>157</v>
      </c>
      <c r="D66" s="2">
        <v>28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4"/>
      <c r="Q66" s="4"/>
      <c r="R66" s="4"/>
      <c r="S66" s="4"/>
      <c r="T66" s="4"/>
    </row>
    <row r="67" spans="1:20" ht="12.75" customHeight="1" x14ac:dyDescent="0.2">
      <c r="A67" s="223">
        <v>53</v>
      </c>
      <c r="B67" s="5" t="s">
        <v>461</v>
      </c>
      <c r="C67" s="1" t="s">
        <v>157</v>
      </c>
      <c r="D67" s="2">
        <v>26</v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4"/>
      <c r="Q67" s="4"/>
      <c r="R67" s="4"/>
      <c r="S67" s="4"/>
      <c r="T67" s="4"/>
    </row>
    <row r="68" spans="1:20" ht="12.75" customHeight="1" x14ac:dyDescent="0.2">
      <c r="A68" s="223">
        <v>54</v>
      </c>
      <c r="B68" s="138" t="s">
        <v>100</v>
      </c>
      <c r="C68" s="1" t="s">
        <v>157</v>
      </c>
      <c r="D68" s="2">
        <v>30</v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4"/>
      <c r="Q68" s="4"/>
      <c r="R68" s="4"/>
      <c r="S68" s="4"/>
      <c r="T68" s="4"/>
    </row>
    <row r="69" spans="1:20" ht="12.75" customHeight="1" x14ac:dyDescent="0.2">
      <c r="A69" s="223">
        <v>55</v>
      </c>
      <c r="B69" s="5" t="s">
        <v>463</v>
      </c>
      <c r="C69" s="1" t="s">
        <v>157</v>
      </c>
      <c r="D69" s="2">
        <v>8</v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4"/>
      <c r="Q69" s="4"/>
      <c r="R69" s="4"/>
      <c r="S69" s="4"/>
      <c r="T69" s="4"/>
    </row>
    <row r="70" spans="1:20" ht="12.75" customHeight="1" x14ac:dyDescent="0.2">
      <c r="A70" s="223">
        <v>56</v>
      </c>
      <c r="B70" s="138" t="s">
        <v>101</v>
      </c>
      <c r="C70" s="1" t="s">
        <v>157</v>
      </c>
      <c r="D70" s="2">
        <v>24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4"/>
      <c r="Q70" s="4"/>
      <c r="R70" s="4"/>
      <c r="S70" s="4"/>
      <c r="T70" s="4"/>
    </row>
    <row r="71" spans="1:20" ht="12.75" customHeight="1" x14ac:dyDescent="0.2">
      <c r="A71" s="223">
        <v>57</v>
      </c>
      <c r="B71" s="5" t="s">
        <v>648</v>
      </c>
      <c r="C71" s="1" t="s">
        <v>157</v>
      </c>
      <c r="D71" s="2">
        <v>3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4"/>
      <c r="Q71" s="4"/>
      <c r="R71" s="4"/>
      <c r="S71" s="4"/>
      <c r="T71" s="4"/>
    </row>
    <row r="72" spans="1:20" x14ac:dyDescent="0.2">
      <c r="A72" s="223">
        <v>58</v>
      </c>
      <c r="B72" s="5" t="s">
        <v>467</v>
      </c>
      <c r="C72" s="1" t="s">
        <v>157</v>
      </c>
      <c r="D72" s="2">
        <v>1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4"/>
      <c r="Q72" s="4"/>
      <c r="R72" s="4"/>
      <c r="S72" s="4"/>
      <c r="T72" s="4"/>
    </row>
    <row r="73" spans="1:20" ht="12.75" customHeight="1" x14ac:dyDescent="0.2">
      <c r="A73" s="223">
        <v>59</v>
      </c>
      <c r="B73" s="138" t="s">
        <v>103</v>
      </c>
      <c r="C73" s="1" t="s">
        <v>157</v>
      </c>
      <c r="D73" s="2">
        <v>1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4"/>
      <c r="Q73" s="4"/>
      <c r="R73" s="4"/>
      <c r="S73" s="4"/>
      <c r="T73" s="4"/>
    </row>
    <row r="74" spans="1:20" ht="12.75" customHeight="1" x14ac:dyDescent="0.2">
      <c r="A74" s="223">
        <v>60</v>
      </c>
      <c r="B74" s="5" t="s">
        <v>649</v>
      </c>
      <c r="C74" s="1" t="s">
        <v>157</v>
      </c>
      <c r="D74" s="2">
        <v>6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4"/>
      <c r="Q74" s="4"/>
      <c r="R74" s="4"/>
      <c r="S74" s="4"/>
      <c r="T74" s="4"/>
    </row>
    <row r="75" spans="1:20" x14ac:dyDescent="0.2">
      <c r="A75" s="223">
        <v>61</v>
      </c>
      <c r="B75" s="5" t="s">
        <v>468</v>
      </c>
      <c r="C75" s="1" t="s">
        <v>157</v>
      </c>
      <c r="D75" s="2">
        <v>3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4"/>
      <c r="Q75" s="4"/>
      <c r="R75" s="4"/>
      <c r="S75" s="4"/>
      <c r="T75" s="4"/>
    </row>
    <row r="76" spans="1:20" x14ac:dyDescent="0.2">
      <c r="A76" s="223">
        <v>62</v>
      </c>
      <c r="B76" s="5" t="s">
        <v>469</v>
      </c>
      <c r="C76" s="1" t="s">
        <v>157</v>
      </c>
      <c r="D76" s="2">
        <v>3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4"/>
      <c r="Q76" s="4"/>
      <c r="R76" s="4"/>
      <c r="S76" s="4"/>
      <c r="T76" s="4"/>
    </row>
    <row r="77" spans="1:20" x14ac:dyDescent="0.2">
      <c r="A77" s="223">
        <v>63</v>
      </c>
      <c r="B77" s="5" t="s">
        <v>470</v>
      </c>
      <c r="C77" s="1" t="s">
        <v>157</v>
      </c>
      <c r="D77" s="2">
        <v>3</v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4"/>
      <c r="Q77" s="4"/>
      <c r="R77" s="4"/>
      <c r="S77" s="4"/>
      <c r="T77" s="4"/>
    </row>
    <row r="78" spans="1:20" x14ac:dyDescent="0.2">
      <c r="A78" s="223">
        <v>64</v>
      </c>
      <c r="B78" s="5" t="s">
        <v>471</v>
      </c>
      <c r="C78" s="1" t="s">
        <v>157</v>
      </c>
      <c r="D78" s="2">
        <v>2</v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4"/>
      <c r="Q78" s="4"/>
      <c r="R78" s="4"/>
      <c r="S78" s="4"/>
      <c r="T78" s="4"/>
    </row>
    <row r="79" spans="1:20" x14ac:dyDescent="0.2">
      <c r="A79" s="223">
        <v>65</v>
      </c>
      <c r="B79" s="5" t="s">
        <v>650</v>
      </c>
      <c r="C79" s="1" t="s">
        <v>157</v>
      </c>
      <c r="D79" s="2">
        <v>2</v>
      </c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4"/>
      <c r="Q79" s="4"/>
      <c r="R79" s="4"/>
      <c r="S79" s="4"/>
      <c r="T79" s="4"/>
    </row>
    <row r="80" spans="1:20" x14ac:dyDescent="0.2">
      <c r="A80" s="223">
        <v>66</v>
      </c>
      <c r="B80" s="5" t="s">
        <v>472</v>
      </c>
      <c r="C80" s="1" t="s">
        <v>157</v>
      </c>
      <c r="D80" s="2">
        <v>2</v>
      </c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4"/>
      <c r="Q80" s="4"/>
      <c r="R80" s="4"/>
      <c r="S80" s="4"/>
      <c r="T80" s="4"/>
    </row>
    <row r="81" spans="1:20" x14ac:dyDescent="0.2">
      <c r="A81" s="223">
        <v>67</v>
      </c>
      <c r="B81" s="5" t="s">
        <v>651</v>
      </c>
      <c r="C81" s="1" t="s">
        <v>157</v>
      </c>
      <c r="D81" s="2">
        <v>1</v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4"/>
      <c r="Q81" s="4"/>
      <c r="R81" s="4"/>
      <c r="S81" s="4"/>
      <c r="T81" s="4"/>
    </row>
    <row r="82" spans="1:20" x14ac:dyDescent="0.2">
      <c r="A82" s="223">
        <v>68</v>
      </c>
      <c r="B82" s="5" t="s">
        <v>476</v>
      </c>
      <c r="C82" s="1" t="s">
        <v>157</v>
      </c>
      <c r="D82" s="2">
        <v>1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4"/>
      <c r="Q82" s="4"/>
      <c r="R82" s="4"/>
      <c r="S82" s="4"/>
      <c r="T82" s="4"/>
    </row>
    <row r="83" spans="1:20" x14ac:dyDescent="0.2">
      <c r="A83" s="223">
        <v>69</v>
      </c>
      <c r="B83" s="5" t="s">
        <v>480</v>
      </c>
      <c r="C83" s="1" t="s">
        <v>157</v>
      </c>
      <c r="D83" s="2">
        <v>6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4"/>
      <c r="Q83" s="4"/>
      <c r="R83" s="4"/>
      <c r="S83" s="4"/>
      <c r="T83" s="4"/>
    </row>
    <row r="84" spans="1:20" x14ac:dyDescent="0.2">
      <c r="A84" s="223">
        <v>70</v>
      </c>
      <c r="B84" s="5" t="s">
        <v>652</v>
      </c>
      <c r="C84" s="1" t="s">
        <v>157</v>
      </c>
      <c r="D84" s="2">
        <v>4</v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4"/>
      <c r="Q84" s="4"/>
      <c r="R84" s="4"/>
      <c r="S84" s="4"/>
      <c r="T84" s="4"/>
    </row>
    <row r="85" spans="1:20" x14ac:dyDescent="0.2">
      <c r="A85" s="223">
        <v>71</v>
      </c>
      <c r="B85" s="190" t="s">
        <v>106</v>
      </c>
      <c r="C85" s="1" t="s">
        <v>157</v>
      </c>
      <c r="D85" s="2">
        <v>130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4"/>
      <c r="Q85" s="4"/>
      <c r="R85" s="4"/>
      <c r="S85" s="4"/>
      <c r="T85" s="4"/>
    </row>
    <row r="86" spans="1:20" x14ac:dyDescent="0.2">
      <c r="A86" s="223">
        <v>72</v>
      </c>
      <c r="B86" s="190" t="s">
        <v>653</v>
      </c>
      <c r="C86" s="1" t="s">
        <v>157</v>
      </c>
      <c r="D86" s="2">
        <v>4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4"/>
      <c r="Q86" s="4"/>
      <c r="R86" s="4"/>
      <c r="S86" s="4"/>
      <c r="T86" s="4"/>
    </row>
    <row r="87" spans="1:20" x14ac:dyDescent="0.2">
      <c r="A87" s="223">
        <v>73</v>
      </c>
      <c r="B87" s="190" t="s">
        <v>107</v>
      </c>
      <c r="C87" s="1" t="s">
        <v>157</v>
      </c>
      <c r="D87" s="2">
        <v>17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4"/>
      <c r="Q87" s="4"/>
      <c r="R87" s="4"/>
      <c r="S87" s="4"/>
      <c r="T87" s="4"/>
    </row>
    <row r="88" spans="1:20" x14ac:dyDescent="0.2">
      <c r="A88" s="223">
        <v>74</v>
      </c>
      <c r="B88" s="190" t="s">
        <v>481</v>
      </c>
      <c r="C88" s="1" t="s">
        <v>157</v>
      </c>
      <c r="D88" s="2">
        <v>4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4"/>
      <c r="Q88" s="4"/>
      <c r="R88" s="4"/>
      <c r="S88" s="4"/>
      <c r="T88" s="4"/>
    </row>
    <row r="89" spans="1:20" x14ac:dyDescent="0.2">
      <c r="A89" s="223">
        <v>75</v>
      </c>
      <c r="B89" s="190" t="s">
        <v>526</v>
      </c>
      <c r="C89" s="1" t="s">
        <v>156</v>
      </c>
      <c r="D89" s="2">
        <v>160</v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4"/>
      <c r="Q89" s="4"/>
      <c r="R89" s="4"/>
      <c r="S89" s="4"/>
      <c r="T89" s="4"/>
    </row>
    <row r="90" spans="1:20" x14ac:dyDescent="0.2">
      <c r="A90" s="223">
        <v>76</v>
      </c>
      <c r="B90" s="225" t="s">
        <v>507</v>
      </c>
      <c r="C90" s="134" t="s">
        <v>157</v>
      </c>
      <c r="D90" s="229">
        <v>1</v>
      </c>
      <c r="E90" s="2"/>
      <c r="F90" s="2"/>
      <c r="G90" s="2"/>
      <c r="H90" s="32"/>
      <c r="I90" s="2"/>
      <c r="J90" s="2"/>
      <c r="K90" s="2"/>
      <c r="L90" s="2"/>
      <c r="M90" s="2"/>
      <c r="N90" s="2"/>
      <c r="O90" s="2"/>
      <c r="P90" s="4"/>
      <c r="Q90" s="4"/>
      <c r="R90" s="4"/>
      <c r="S90" s="4"/>
      <c r="T90" s="4"/>
    </row>
    <row r="91" spans="1:20" ht="12.75" customHeight="1" x14ac:dyDescent="0.2">
      <c r="A91" s="223">
        <v>77</v>
      </c>
      <c r="B91" s="226" t="s">
        <v>664</v>
      </c>
      <c r="C91" s="134" t="s">
        <v>155</v>
      </c>
      <c r="D91" s="229">
        <v>1</v>
      </c>
      <c r="E91" s="2"/>
      <c r="F91" s="2"/>
      <c r="G91" s="2"/>
      <c r="H91" s="230"/>
      <c r="I91" s="2"/>
      <c r="J91" s="2"/>
      <c r="K91" s="2"/>
      <c r="L91" s="2"/>
      <c r="M91" s="2"/>
      <c r="N91" s="2"/>
      <c r="O91" s="2"/>
      <c r="P91" s="4"/>
      <c r="Q91" s="4"/>
      <c r="R91" s="4"/>
      <c r="S91" s="4"/>
      <c r="T91" s="4"/>
    </row>
    <row r="92" spans="1:20" ht="12.75" customHeight="1" x14ac:dyDescent="0.2">
      <c r="A92" s="223">
        <v>78</v>
      </c>
      <c r="B92" s="5" t="s">
        <v>88</v>
      </c>
      <c r="C92" s="1" t="s">
        <v>160</v>
      </c>
      <c r="D92" s="2">
        <v>90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4"/>
      <c r="Q92" s="4"/>
      <c r="R92" s="4"/>
      <c r="S92" s="4"/>
      <c r="T92" s="4"/>
    </row>
    <row r="93" spans="1:20" ht="12.75" customHeight="1" x14ac:dyDescent="0.2">
      <c r="A93" s="223">
        <v>79</v>
      </c>
      <c r="B93" s="227" t="s">
        <v>665</v>
      </c>
      <c r="C93" s="228" t="s">
        <v>155</v>
      </c>
      <c r="D93" s="231">
        <v>1</v>
      </c>
      <c r="E93" s="2"/>
      <c r="F93" s="2"/>
      <c r="G93" s="2"/>
      <c r="H93" s="34"/>
      <c r="I93" s="2"/>
      <c r="J93" s="2"/>
      <c r="K93" s="2"/>
      <c r="L93" s="2"/>
      <c r="M93" s="2"/>
      <c r="N93" s="2"/>
      <c r="O93" s="2"/>
      <c r="P93" s="4"/>
      <c r="Q93" s="4"/>
      <c r="R93" s="4"/>
      <c r="S93" s="4"/>
      <c r="T93" s="4"/>
    </row>
    <row r="94" spans="1:20" ht="12.75" customHeight="1" x14ac:dyDescent="0.2">
      <c r="A94" s="223">
        <v>80</v>
      </c>
      <c r="B94" s="14" t="s">
        <v>666</v>
      </c>
      <c r="C94" s="12" t="s">
        <v>160</v>
      </c>
      <c r="D94" s="13">
        <v>72</v>
      </c>
      <c r="E94" s="2"/>
      <c r="F94" s="2"/>
      <c r="G94" s="2"/>
      <c r="H94" s="13"/>
      <c r="I94" s="2"/>
      <c r="J94" s="2"/>
      <c r="K94" s="2"/>
      <c r="L94" s="2"/>
      <c r="M94" s="2"/>
      <c r="N94" s="2"/>
      <c r="O94" s="2"/>
      <c r="P94" s="4"/>
      <c r="Q94" s="4"/>
      <c r="R94" s="4"/>
      <c r="S94" s="4"/>
      <c r="T94" s="4"/>
    </row>
    <row r="95" spans="1:20" ht="12.75" customHeight="1" x14ac:dyDescent="0.2">
      <c r="A95" s="223"/>
      <c r="B95" s="24" t="s">
        <v>125</v>
      </c>
      <c r="C95" s="25"/>
      <c r="D95" s="13"/>
      <c r="E95" s="11"/>
      <c r="F95" s="11"/>
      <c r="G95" s="11"/>
      <c r="H95" s="11"/>
      <c r="I95" s="11"/>
      <c r="J95" s="26"/>
      <c r="K95" s="11"/>
      <c r="L95" s="11"/>
      <c r="M95" s="11"/>
      <c r="N95" s="11"/>
      <c r="O95" s="11"/>
      <c r="P95" s="4"/>
      <c r="Q95" s="4"/>
      <c r="R95" s="4"/>
      <c r="S95" s="4"/>
      <c r="T95" s="4"/>
    </row>
    <row r="96" spans="1:20" ht="12.75" customHeight="1" x14ac:dyDescent="0.2">
      <c r="A96" s="12"/>
      <c r="B96" s="24" t="s">
        <v>663</v>
      </c>
      <c r="C96" s="193"/>
      <c r="D96" s="13"/>
      <c r="E96" s="11"/>
      <c r="F96" s="11"/>
      <c r="G96" s="11"/>
      <c r="H96" s="11"/>
      <c r="I96" s="11"/>
      <c r="J96" s="26"/>
      <c r="K96" s="11"/>
      <c r="L96" s="11"/>
      <c r="M96" s="11"/>
      <c r="N96" s="11"/>
      <c r="O96" s="11"/>
      <c r="P96" s="4"/>
      <c r="Q96" s="4"/>
      <c r="R96" s="4"/>
      <c r="S96" s="4"/>
      <c r="T96" s="4"/>
    </row>
    <row r="97" spans="1:20" ht="12.75" customHeight="1" x14ac:dyDescent="0.2">
      <c r="A97" s="12"/>
      <c r="B97" s="24" t="s">
        <v>153</v>
      </c>
      <c r="C97" s="25"/>
      <c r="D97" s="13"/>
      <c r="E97" s="11"/>
      <c r="F97" s="11"/>
      <c r="G97" s="11"/>
      <c r="H97" s="11"/>
      <c r="I97" s="11"/>
      <c r="J97" s="26"/>
      <c r="K97" s="11"/>
      <c r="L97" s="11"/>
      <c r="M97" s="11"/>
      <c r="N97" s="11"/>
      <c r="O97" s="11"/>
      <c r="P97" s="4"/>
      <c r="Q97" s="4"/>
      <c r="R97" s="4"/>
      <c r="S97" s="4"/>
      <c r="T97" s="4"/>
    </row>
    <row r="98" spans="1:20" s="4" customFormat="1" x14ac:dyDescent="0.2">
      <c r="D98" s="52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</row>
    <row r="99" spans="1:20" s="4" customFormat="1" x14ac:dyDescent="0.2">
      <c r="D99" s="52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</row>
    <row r="100" spans="1:20" s="4" customFormat="1" x14ac:dyDescent="0.2">
      <c r="D100" s="52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</row>
    <row r="101" spans="1:20" s="19" customFormat="1" x14ac:dyDescent="0.2">
      <c r="B101" s="59" t="s">
        <v>974</v>
      </c>
      <c r="D101" s="149"/>
      <c r="F101" s="59" t="s">
        <v>975</v>
      </c>
      <c r="G101" s="59"/>
      <c r="H101" s="149"/>
      <c r="I101" s="149"/>
      <c r="J101" s="150"/>
      <c r="K101" s="150"/>
      <c r="L101" s="150"/>
      <c r="M101" s="150"/>
      <c r="N101" s="150"/>
      <c r="O101" s="150"/>
    </row>
    <row r="102" spans="1:20" s="19" customFormat="1" x14ac:dyDescent="0.2">
      <c r="B102" s="151" t="s">
        <v>756</v>
      </c>
      <c r="D102" s="152"/>
      <c r="E102" s="150"/>
      <c r="F102" s="59"/>
      <c r="G102" s="59"/>
      <c r="J102" s="153" t="s">
        <v>756</v>
      </c>
      <c r="K102" s="150"/>
      <c r="L102" s="154"/>
      <c r="M102" s="154"/>
      <c r="N102" s="154"/>
      <c r="O102" s="150"/>
    </row>
    <row r="103" spans="1:20" s="19" customFormat="1" x14ac:dyDescent="0.2">
      <c r="B103" s="151"/>
      <c r="D103" s="152"/>
      <c r="E103" s="150"/>
      <c r="H103" s="149"/>
      <c r="I103" s="149"/>
      <c r="J103" s="150"/>
      <c r="K103" s="150"/>
      <c r="L103" s="154"/>
      <c r="M103" s="154"/>
      <c r="N103" s="154"/>
      <c r="O103" s="150"/>
    </row>
    <row r="104" spans="1:20" s="19" customFormat="1" x14ac:dyDescent="0.2">
      <c r="B104" s="148" t="s">
        <v>976</v>
      </c>
      <c r="D104" s="149"/>
      <c r="E104" s="150"/>
      <c r="F104" s="59" t="s">
        <v>969</v>
      </c>
      <c r="G104" s="59"/>
      <c r="H104" s="150"/>
      <c r="I104" s="150"/>
      <c r="J104" s="150"/>
      <c r="K104" s="150"/>
      <c r="L104" s="154"/>
      <c r="M104" s="154"/>
      <c r="N104" s="154"/>
      <c r="O104" s="150"/>
    </row>
  </sheetData>
  <mergeCells count="21">
    <mergeCell ref="G11:G13"/>
    <mergeCell ref="H11:H13"/>
    <mergeCell ref="I11:I13"/>
    <mergeCell ref="J11:J13"/>
    <mergeCell ref="K11:K13"/>
    <mergeCell ref="A1:M1"/>
    <mergeCell ref="A2:M2"/>
    <mergeCell ref="J6:K6"/>
    <mergeCell ref="J8:L8"/>
    <mergeCell ref="E10:J10"/>
    <mergeCell ref="K10:O10"/>
    <mergeCell ref="A10:A13"/>
    <mergeCell ref="B10:B13"/>
    <mergeCell ref="C10:C13"/>
    <mergeCell ref="D10:D13"/>
    <mergeCell ref="E11:E13"/>
    <mergeCell ref="F11:F13"/>
    <mergeCell ref="L11:L13"/>
    <mergeCell ref="M11:M13"/>
    <mergeCell ref="N11:N13"/>
    <mergeCell ref="O11:O13"/>
  </mergeCells>
  <phoneticPr fontId="2" type="noConversion"/>
  <pageMargins left="0.36" right="0.25" top="1" bottom="1" header="0.5" footer="0.5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2"/>
  <sheetViews>
    <sheetView showZeros="0" workbookViewId="0">
      <selection activeCell="I17" sqref="I17"/>
    </sheetView>
  </sheetViews>
  <sheetFormatPr defaultRowHeight="12.75" x14ac:dyDescent="0.2"/>
  <cols>
    <col min="1" max="1" width="3.42578125" style="4" customWidth="1"/>
    <col min="2" max="2" width="45.42578125" style="4" customWidth="1"/>
    <col min="3" max="3" width="5.5703125" style="4" customWidth="1"/>
    <col min="4" max="4" width="6.5703125" style="4" customWidth="1"/>
    <col min="5" max="5" width="5.28515625" style="4" customWidth="1"/>
    <col min="6" max="7" width="6" style="4" customWidth="1"/>
    <col min="8" max="9" width="7" style="4" customWidth="1"/>
    <col min="10" max="10" width="5.85546875" style="4" customWidth="1"/>
    <col min="11" max="11" width="6.7109375" style="4" customWidth="1"/>
    <col min="12" max="13" width="7.5703125" style="4" customWidth="1"/>
    <col min="14" max="14" width="6.5703125" style="4" customWidth="1"/>
    <col min="15" max="16384" width="9.140625" style="4"/>
  </cols>
  <sheetData>
    <row r="1" spans="1:15" x14ac:dyDescent="0.2">
      <c r="A1" s="292" t="s">
        <v>293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5" x14ac:dyDescent="0.2">
      <c r="A2" s="292" t="s">
        <v>207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 spans="1:15" x14ac:dyDescent="0.2">
      <c r="A3" s="133" t="s">
        <v>752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x14ac:dyDescent="0.2">
      <c r="A4" s="4" t="s">
        <v>754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x14ac:dyDescent="0.2">
      <c r="A5" s="4" t="s">
        <v>235</v>
      </c>
    </row>
    <row r="6" spans="1:15" x14ac:dyDescent="0.2">
      <c r="A6" s="4" t="s">
        <v>753</v>
      </c>
    </row>
    <row r="7" spans="1:15" x14ac:dyDescent="0.2">
      <c r="A7" s="4" t="s">
        <v>965</v>
      </c>
      <c r="G7" s="4" t="s">
        <v>127</v>
      </c>
      <c r="I7" s="293">
        <f>O55</f>
        <v>0</v>
      </c>
      <c r="J7" s="292"/>
      <c r="K7" s="16" t="s">
        <v>149</v>
      </c>
    </row>
    <row r="8" spans="1:15" x14ac:dyDescent="0.2">
      <c r="H8" s="39" t="s">
        <v>755</v>
      </c>
      <c r="I8" s="145"/>
      <c r="J8" s="52"/>
    </row>
    <row r="9" spans="1:15" x14ac:dyDescent="0.2">
      <c r="A9" s="4" t="s">
        <v>820</v>
      </c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x14ac:dyDescent="0.2">
      <c r="A15" s="5"/>
      <c r="B15" s="27" t="s">
        <v>173</v>
      </c>
      <c r="C15" s="28"/>
      <c r="D15" s="29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x14ac:dyDescent="0.2">
      <c r="A16" s="1">
        <v>1</v>
      </c>
      <c r="B16" s="14" t="s">
        <v>56</v>
      </c>
      <c r="C16" s="9" t="s">
        <v>155</v>
      </c>
      <c r="D16" s="11">
        <v>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">
        <v>2</v>
      </c>
      <c r="B17" s="14" t="s">
        <v>57</v>
      </c>
      <c r="C17" s="9" t="s">
        <v>155</v>
      </c>
      <c r="D17" s="11">
        <v>4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ht="25.5" x14ac:dyDescent="0.2">
      <c r="A18" s="1">
        <v>3</v>
      </c>
      <c r="B18" s="14" t="s">
        <v>61</v>
      </c>
      <c r="C18" s="9" t="s">
        <v>155</v>
      </c>
      <c r="D18" s="11">
        <v>4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">
        <v>4</v>
      </c>
      <c r="B19" s="14" t="s">
        <v>62</v>
      </c>
      <c r="C19" s="9" t="s">
        <v>155</v>
      </c>
      <c r="D19" s="11">
        <v>4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">
        <v>5</v>
      </c>
      <c r="B20" s="14" t="s">
        <v>370</v>
      </c>
      <c r="C20" s="9" t="s">
        <v>155</v>
      </c>
      <c r="D20" s="11">
        <v>4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">
        <v>6</v>
      </c>
      <c r="B21" s="14" t="s">
        <v>371</v>
      </c>
      <c r="C21" s="9" t="s">
        <v>155</v>
      </c>
      <c r="D21" s="11">
        <v>4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">
        <v>7</v>
      </c>
      <c r="B22" s="14" t="s">
        <v>187</v>
      </c>
      <c r="C22" s="9" t="s">
        <v>119</v>
      </c>
      <c r="D22" s="11">
        <v>35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">
        <v>8</v>
      </c>
      <c r="B23" s="14" t="s">
        <v>174</v>
      </c>
      <c r="C23" s="9" t="s">
        <v>119</v>
      </c>
      <c r="D23" s="11">
        <v>120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">
        <v>9</v>
      </c>
      <c r="B24" s="14" t="s">
        <v>176</v>
      </c>
      <c r="C24" s="9" t="s">
        <v>119</v>
      </c>
      <c r="D24" s="11">
        <v>150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">
        <v>10</v>
      </c>
      <c r="B25" s="14" t="s">
        <v>373</v>
      </c>
      <c r="C25" s="9" t="s">
        <v>119</v>
      </c>
      <c r="D25" s="11">
        <v>200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">
        <v>11</v>
      </c>
      <c r="B26" s="14" t="s">
        <v>374</v>
      </c>
      <c r="C26" s="9" t="s">
        <v>119</v>
      </c>
      <c r="D26" s="11">
        <v>800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">
        <v>12</v>
      </c>
      <c r="B27" s="14" t="s">
        <v>535</v>
      </c>
      <c r="C27" s="9" t="s">
        <v>119</v>
      </c>
      <c r="D27" s="11">
        <v>4000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">
        <v>13</v>
      </c>
      <c r="B28" s="14" t="s">
        <v>179</v>
      </c>
      <c r="C28" s="9" t="s">
        <v>119</v>
      </c>
      <c r="D28" s="11">
        <v>4900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">
        <v>14</v>
      </c>
      <c r="B29" s="14" t="s">
        <v>536</v>
      </c>
      <c r="C29" s="9" t="s">
        <v>157</v>
      </c>
      <c r="D29" s="11">
        <v>844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ht="12.75" customHeight="1" x14ac:dyDescent="0.2">
      <c r="A30" s="1">
        <v>15</v>
      </c>
      <c r="B30" s="14" t="s">
        <v>375</v>
      </c>
      <c r="C30" s="9" t="s">
        <v>157</v>
      </c>
      <c r="D30" s="11">
        <v>110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">
        <v>16</v>
      </c>
      <c r="B31" s="14" t="s">
        <v>537</v>
      </c>
      <c r="C31" s="9" t="s">
        <v>157</v>
      </c>
      <c r="D31" s="11">
        <v>41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">
        <v>17</v>
      </c>
      <c r="B32" s="14" t="s">
        <v>538</v>
      </c>
      <c r="C32" s="9" t="s">
        <v>157</v>
      </c>
      <c r="D32" s="11">
        <v>71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">
        <v>18</v>
      </c>
      <c r="B33" s="14" t="s">
        <v>539</v>
      </c>
      <c r="C33" s="9" t="s">
        <v>157</v>
      </c>
      <c r="D33" s="11">
        <v>106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ht="25.5" x14ac:dyDescent="0.2">
      <c r="A34" s="1">
        <v>19</v>
      </c>
      <c r="B34" s="14" t="s">
        <v>377</v>
      </c>
      <c r="C34" s="9" t="s">
        <v>157</v>
      </c>
      <c r="D34" s="11">
        <v>10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">
        <v>20</v>
      </c>
      <c r="B35" s="14" t="s">
        <v>378</v>
      </c>
      <c r="C35" s="9" t="s">
        <v>157</v>
      </c>
      <c r="D35" s="11">
        <v>61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ht="25.5" x14ac:dyDescent="0.2">
      <c r="A36" s="1">
        <v>21</v>
      </c>
      <c r="B36" s="14" t="s">
        <v>379</v>
      </c>
      <c r="C36" s="9" t="s">
        <v>157</v>
      </c>
      <c r="D36" s="11">
        <v>96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">
        <v>22</v>
      </c>
      <c r="B37" s="14" t="s">
        <v>542</v>
      </c>
      <c r="C37" s="9" t="s">
        <v>157</v>
      </c>
      <c r="D37" s="11">
        <v>2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ht="25.5" x14ac:dyDescent="0.2">
      <c r="A38" s="1">
        <v>23</v>
      </c>
      <c r="B38" s="14" t="s">
        <v>380</v>
      </c>
      <c r="C38" s="9" t="s">
        <v>157</v>
      </c>
      <c r="D38" s="11">
        <v>217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ht="12.75" customHeight="1" x14ac:dyDescent="0.2">
      <c r="A39" s="1">
        <v>24</v>
      </c>
      <c r="B39" s="31" t="s">
        <v>184</v>
      </c>
      <c r="C39" s="9" t="s">
        <v>157</v>
      </c>
      <c r="D39" s="170">
        <v>11</v>
      </c>
      <c r="E39" s="11"/>
      <c r="F39" s="11"/>
      <c r="G39" s="11"/>
      <c r="H39" s="2"/>
      <c r="I39" s="11"/>
      <c r="J39" s="11"/>
      <c r="K39" s="11"/>
      <c r="L39" s="11"/>
      <c r="M39" s="11"/>
      <c r="N39" s="11"/>
      <c r="O39" s="11"/>
    </row>
    <row r="40" spans="1:15" x14ac:dyDescent="0.2">
      <c r="A40" s="1">
        <v>25</v>
      </c>
      <c r="B40" s="14" t="s">
        <v>543</v>
      </c>
      <c r="C40" s="9" t="s">
        <v>157</v>
      </c>
      <c r="D40" s="11">
        <v>10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">
        <v>26</v>
      </c>
      <c r="B41" s="14" t="s">
        <v>381</v>
      </c>
      <c r="C41" s="9" t="s">
        <v>157</v>
      </c>
      <c r="D41" s="11">
        <v>10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">
        <v>27</v>
      </c>
      <c r="B42" s="14" t="s">
        <v>180</v>
      </c>
      <c r="C42" s="9" t="s">
        <v>119</v>
      </c>
      <c r="D42" s="11">
        <v>100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">
        <v>28</v>
      </c>
      <c r="B43" s="14" t="s">
        <v>181</v>
      </c>
      <c r="C43" s="9" t="s">
        <v>119</v>
      </c>
      <c r="D43" s="11">
        <v>200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">
        <v>29</v>
      </c>
      <c r="B44" s="14" t="s">
        <v>544</v>
      </c>
      <c r="C44" s="9" t="s">
        <v>119</v>
      </c>
      <c r="D44" s="11">
        <v>300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">
        <v>30</v>
      </c>
      <c r="B45" s="14" t="s">
        <v>545</v>
      </c>
      <c r="C45" s="9" t="s">
        <v>119</v>
      </c>
      <c r="D45" s="11">
        <v>30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">
        <v>31</v>
      </c>
      <c r="B46" s="14" t="s">
        <v>182</v>
      </c>
      <c r="C46" s="235" t="s">
        <v>157</v>
      </c>
      <c r="D46" s="11">
        <v>1200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">
        <v>32</v>
      </c>
      <c r="B47" s="14" t="s">
        <v>183</v>
      </c>
      <c r="C47" s="235" t="s">
        <v>157</v>
      </c>
      <c r="D47" s="11">
        <v>60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">
        <v>33</v>
      </c>
      <c r="B48" s="14" t="s">
        <v>192</v>
      </c>
      <c r="C48" s="9" t="s">
        <v>155</v>
      </c>
      <c r="D48" s="11">
        <v>1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">
        <v>34</v>
      </c>
      <c r="B49" s="14" t="s">
        <v>63</v>
      </c>
      <c r="C49" s="9" t="s">
        <v>157</v>
      </c>
      <c r="D49" s="11">
        <v>1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">
        <v>35</v>
      </c>
      <c r="B50" s="14" t="s">
        <v>382</v>
      </c>
      <c r="C50" s="9" t="s">
        <v>157</v>
      </c>
      <c r="D50" s="11">
        <v>2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">
        <v>36</v>
      </c>
      <c r="B51" s="14" t="s">
        <v>185</v>
      </c>
      <c r="C51" s="9" t="s">
        <v>160</v>
      </c>
      <c r="D51" s="11">
        <v>40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">
        <v>37</v>
      </c>
      <c r="B52" s="14" t="s">
        <v>186</v>
      </c>
      <c r="C52" s="9" t="s">
        <v>160</v>
      </c>
      <c r="D52" s="11">
        <v>180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5"/>
      <c r="B53" s="236" t="s">
        <v>549</v>
      </c>
      <c r="C53" s="235"/>
      <c r="D53" s="237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5"/>
      <c r="B54" s="236" t="s">
        <v>550</v>
      </c>
      <c r="C54" s="193"/>
      <c r="D54" s="237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5"/>
      <c r="B55" s="236" t="s">
        <v>551</v>
      </c>
      <c r="C55" s="235"/>
      <c r="D55" s="237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D56" s="52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D57" s="52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D58" s="52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s="19" customFormat="1" x14ac:dyDescent="0.2">
      <c r="B59" s="59" t="s">
        <v>974</v>
      </c>
      <c r="D59" s="149"/>
      <c r="F59" s="59" t="s">
        <v>975</v>
      </c>
      <c r="G59" s="59"/>
      <c r="H59" s="149"/>
      <c r="I59" s="149"/>
      <c r="J59" s="150"/>
      <c r="K59" s="150"/>
      <c r="L59" s="150"/>
      <c r="M59" s="150"/>
      <c r="N59" s="150"/>
      <c r="O59" s="150"/>
    </row>
    <row r="60" spans="1:15" s="19" customFormat="1" x14ac:dyDescent="0.2">
      <c r="B60" s="151" t="s">
        <v>756</v>
      </c>
      <c r="D60" s="152"/>
      <c r="E60" s="150"/>
      <c r="F60" s="59"/>
      <c r="G60" s="59"/>
      <c r="J60" s="153" t="s">
        <v>756</v>
      </c>
      <c r="K60" s="150"/>
      <c r="L60" s="154"/>
      <c r="M60" s="154"/>
      <c r="N60" s="154"/>
      <c r="O60" s="150"/>
    </row>
    <row r="61" spans="1:15" s="19" customFormat="1" x14ac:dyDescent="0.2">
      <c r="B61" s="151"/>
      <c r="D61" s="152"/>
      <c r="E61" s="150"/>
      <c r="H61" s="149"/>
      <c r="I61" s="149"/>
      <c r="J61" s="150"/>
      <c r="K61" s="150"/>
      <c r="L61" s="154"/>
      <c r="M61" s="154"/>
      <c r="N61" s="154"/>
      <c r="O61" s="150"/>
    </row>
    <row r="62" spans="1:15" s="19" customFormat="1" x14ac:dyDescent="0.2">
      <c r="B62" s="148" t="s">
        <v>976</v>
      </c>
      <c r="D62" s="149"/>
      <c r="E62" s="150"/>
      <c r="F62" s="59" t="s">
        <v>969</v>
      </c>
      <c r="G62" s="59"/>
      <c r="H62" s="150"/>
      <c r="I62" s="150"/>
      <c r="J62" s="150"/>
      <c r="K62" s="150"/>
      <c r="L62" s="154"/>
      <c r="M62" s="154"/>
      <c r="N62" s="154"/>
      <c r="O62" s="150"/>
    </row>
  </sheetData>
  <mergeCells count="20">
    <mergeCell ref="C11:C14"/>
    <mergeCell ref="M12:M14"/>
    <mergeCell ref="N12:N14"/>
    <mergeCell ref="O12:O14"/>
    <mergeCell ref="I12:I14"/>
    <mergeCell ref="J12:J14"/>
    <mergeCell ref="K12:K14"/>
    <mergeCell ref="L12:L14"/>
    <mergeCell ref="A1:O1"/>
    <mergeCell ref="A2:O2"/>
    <mergeCell ref="I7:J7"/>
    <mergeCell ref="D11:D14"/>
    <mergeCell ref="E11:J11"/>
    <mergeCell ref="K11:O11"/>
    <mergeCell ref="E12:E14"/>
    <mergeCell ref="F12:F14"/>
    <mergeCell ref="G12:G14"/>
    <mergeCell ref="H12:H14"/>
    <mergeCell ref="A11:A14"/>
    <mergeCell ref="B11:B14"/>
  </mergeCells>
  <phoneticPr fontId="2" type="noConversion"/>
  <pageMargins left="0.6" right="0.75" top="1" bottom="1" header="0.5" footer="0.5"/>
  <pageSetup paperSize="9" orientation="landscape" verticalDpi="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7"/>
  <sheetViews>
    <sheetView showZeros="0" workbookViewId="0">
      <selection activeCell="J20" sqref="J20"/>
    </sheetView>
  </sheetViews>
  <sheetFormatPr defaultRowHeight="12.75" x14ac:dyDescent="0.2"/>
  <cols>
    <col min="1" max="1" width="3.570312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4" customWidth="1"/>
    <col min="6" max="6" width="7.5703125" style="4" customWidth="1"/>
    <col min="7" max="7" width="6.85546875" style="4" customWidth="1"/>
    <col min="8" max="9" width="7" style="4" customWidth="1"/>
    <col min="10" max="10" width="7.42578125" style="4" customWidth="1"/>
    <col min="11" max="11" width="7.5703125" style="4" customWidth="1"/>
    <col min="12" max="12" width="8.85546875" style="4" customWidth="1"/>
    <col min="13" max="13" width="9.42578125" style="4" customWidth="1"/>
    <col min="14" max="14" width="6.5703125" style="4" customWidth="1"/>
    <col min="15" max="16384" width="9.140625" style="4"/>
  </cols>
  <sheetData>
    <row r="1" spans="1:15" x14ac:dyDescent="0.2">
      <c r="A1" s="292" t="s">
        <v>294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5" x14ac:dyDescent="0.2">
      <c r="A2" s="292" t="s">
        <v>822</v>
      </c>
      <c r="B2" s="292"/>
      <c r="C2" s="292"/>
      <c r="D2" s="292"/>
      <c r="E2" s="292"/>
      <c r="F2" s="292"/>
      <c r="G2" s="292"/>
      <c r="H2" s="292"/>
      <c r="I2" s="292"/>
      <c r="J2" s="292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965</v>
      </c>
      <c r="G8" s="4" t="s">
        <v>127</v>
      </c>
      <c r="I8" s="293">
        <f>O40</f>
        <v>0</v>
      </c>
      <c r="J8" s="292"/>
      <c r="K8" s="16" t="s">
        <v>149</v>
      </c>
    </row>
    <row r="9" spans="1:15" x14ac:dyDescent="0.2">
      <c r="A9" s="4" t="s">
        <v>821</v>
      </c>
      <c r="H9" s="39" t="s">
        <v>755</v>
      </c>
      <c r="I9" s="145"/>
      <c r="J9" s="52"/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ht="25.5" x14ac:dyDescent="0.2">
      <c r="A15" s="128"/>
      <c r="B15" s="241" t="s">
        <v>823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25.5" x14ac:dyDescent="0.2">
      <c r="A16" s="128">
        <v>1</v>
      </c>
      <c r="B16" s="109" t="s">
        <v>824</v>
      </c>
      <c r="C16" s="110" t="s">
        <v>825</v>
      </c>
      <c r="D16" s="7">
        <v>1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x14ac:dyDescent="0.2">
      <c r="A17" s="128">
        <v>2</v>
      </c>
      <c r="B17" s="109" t="s">
        <v>827</v>
      </c>
      <c r="C17" s="110" t="s">
        <v>803</v>
      </c>
      <c r="D17" s="7">
        <v>1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x14ac:dyDescent="0.2">
      <c r="A18" s="128">
        <v>3</v>
      </c>
      <c r="B18" s="109" t="s">
        <v>828</v>
      </c>
      <c r="C18" s="110" t="s">
        <v>803</v>
      </c>
      <c r="D18" s="7">
        <v>2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x14ac:dyDescent="0.2">
      <c r="A19" s="128">
        <v>4</v>
      </c>
      <c r="B19" s="109" t="s">
        <v>829</v>
      </c>
      <c r="C19" s="110" t="s">
        <v>803</v>
      </c>
      <c r="D19" s="7">
        <v>200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x14ac:dyDescent="0.2">
      <c r="A20" s="128">
        <v>5</v>
      </c>
      <c r="B20" s="109" t="s">
        <v>830</v>
      </c>
      <c r="C20" s="110" t="s">
        <v>803</v>
      </c>
      <c r="D20" s="7">
        <v>22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x14ac:dyDescent="0.2">
      <c r="A21" s="128">
        <v>6</v>
      </c>
      <c r="B21" s="109" t="s">
        <v>831</v>
      </c>
      <c r="C21" s="110" t="s">
        <v>803</v>
      </c>
      <c r="D21" s="7">
        <v>14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x14ac:dyDescent="0.2">
      <c r="A22" s="128">
        <v>7</v>
      </c>
      <c r="B22" s="109" t="s">
        <v>832</v>
      </c>
      <c r="C22" s="110" t="s">
        <v>803</v>
      </c>
      <c r="D22" s="7">
        <v>5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x14ac:dyDescent="0.2">
      <c r="A23" s="128">
        <v>8</v>
      </c>
      <c r="B23" s="109" t="s">
        <v>834</v>
      </c>
      <c r="C23" s="110" t="s">
        <v>803</v>
      </c>
      <c r="D23" s="7">
        <v>31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x14ac:dyDescent="0.2">
      <c r="A24" s="128">
        <v>9</v>
      </c>
      <c r="B24" s="109" t="s">
        <v>835</v>
      </c>
      <c r="C24" s="110" t="s">
        <v>803</v>
      </c>
      <c r="D24" s="7">
        <v>1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ht="25.5" x14ac:dyDescent="0.2">
      <c r="A25" s="128">
        <v>10</v>
      </c>
      <c r="B25" s="109" t="s">
        <v>836</v>
      </c>
      <c r="C25" s="110" t="s">
        <v>119</v>
      </c>
      <c r="D25" s="7">
        <v>1350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x14ac:dyDescent="0.2">
      <c r="A26" s="128">
        <v>11</v>
      </c>
      <c r="B26" s="109" t="s">
        <v>838</v>
      </c>
      <c r="C26" s="110" t="s">
        <v>119</v>
      </c>
      <c r="D26" s="7">
        <v>250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x14ac:dyDescent="0.2">
      <c r="A27" s="128">
        <v>12</v>
      </c>
      <c r="B27" s="109" t="s">
        <v>839</v>
      </c>
      <c r="C27" s="110" t="s">
        <v>119</v>
      </c>
      <c r="D27" s="7">
        <v>450</v>
      </c>
      <c r="E27" s="243"/>
      <c r="F27" s="244"/>
      <c r="G27" s="244"/>
      <c r="H27" s="244"/>
      <c r="I27" s="244"/>
      <c r="J27" s="244"/>
      <c r="K27" s="244"/>
      <c r="L27" s="244"/>
      <c r="M27" s="244"/>
      <c r="N27" s="244"/>
      <c r="O27" s="244"/>
    </row>
    <row r="28" spans="1:15" x14ac:dyDescent="0.2">
      <c r="A28" s="128">
        <v>13</v>
      </c>
      <c r="B28" s="109" t="s">
        <v>840</v>
      </c>
      <c r="C28" s="110" t="s">
        <v>825</v>
      </c>
      <c r="D28" s="7">
        <v>1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x14ac:dyDescent="0.2">
      <c r="A29" s="128">
        <v>14</v>
      </c>
      <c r="B29" s="109" t="s">
        <v>841</v>
      </c>
      <c r="C29" s="110" t="s">
        <v>825</v>
      </c>
      <c r="D29" s="7">
        <v>1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ht="25.5" x14ac:dyDescent="0.2">
      <c r="A30" s="128"/>
      <c r="B30" s="241" t="s">
        <v>842</v>
      </c>
      <c r="C30" s="240"/>
      <c r="D30" s="245"/>
      <c r="E30" s="245"/>
      <c r="F30" s="244"/>
      <c r="G30" s="245"/>
      <c r="H30" s="245"/>
      <c r="I30" s="245"/>
      <c r="J30" s="245"/>
      <c r="K30" s="245"/>
      <c r="L30" s="245"/>
      <c r="M30" s="245"/>
      <c r="N30" s="245"/>
      <c r="O30" s="245"/>
    </row>
    <row r="31" spans="1:15" ht="25.5" x14ac:dyDescent="0.2">
      <c r="A31" s="128">
        <v>1</v>
      </c>
      <c r="B31" s="109" t="s">
        <v>846</v>
      </c>
      <c r="C31" s="110" t="s">
        <v>803</v>
      </c>
      <c r="D31" s="7">
        <v>1</v>
      </c>
      <c r="E31" s="243"/>
      <c r="F31" s="244"/>
      <c r="G31" s="244"/>
      <c r="H31" s="244"/>
      <c r="I31" s="244"/>
      <c r="J31" s="244"/>
      <c r="K31" s="244"/>
      <c r="L31" s="244"/>
      <c r="M31" s="244"/>
      <c r="N31" s="244"/>
      <c r="O31" s="244"/>
    </row>
    <row r="32" spans="1:15" x14ac:dyDescent="0.2">
      <c r="A32" s="128">
        <f>A31+1</f>
        <v>2</v>
      </c>
      <c r="B32" s="109" t="s">
        <v>848</v>
      </c>
      <c r="C32" s="110" t="s">
        <v>803</v>
      </c>
      <c r="D32" s="7">
        <v>2</v>
      </c>
      <c r="E32" s="243"/>
      <c r="F32" s="244"/>
      <c r="G32" s="244"/>
      <c r="H32" s="244"/>
      <c r="I32" s="244"/>
      <c r="J32" s="244"/>
      <c r="K32" s="244"/>
      <c r="L32" s="244"/>
      <c r="M32" s="244"/>
      <c r="N32" s="244"/>
      <c r="O32" s="244"/>
    </row>
    <row r="33" spans="1:15" x14ac:dyDescent="0.2">
      <c r="A33" s="128">
        <f t="shared" ref="A33:A37" si="0">A32+1</f>
        <v>3</v>
      </c>
      <c r="B33" s="109" t="s">
        <v>849</v>
      </c>
      <c r="C33" s="110" t="s">
        <v>803</v>
      </c>
      <c r="D33" s="7">
        <v>58</v>
      </c>
      <c r="E33" s="243"/>
      <c r="F33" s="244"/>
      <c r="G33" s="244"/>
      <c r="H33" s="244"/>
      <c r="I33" s="244"/>
      <c r="J33" s="244"/>
      <c r="K33" s="244"/>
      <c r="L33" s="244"/>
      <c r="M33" s="244"/>
      <c r="N33" s="244"/>
      <c r="O33" s="244"/>
    </row>
    <row r="34" spans="1:15" ht="25.5" x14ac:dyDescent="0.2">
      <c r="A34" s="128">
        <f t="shared" si="0"/>
        <v>4</v>
      </c>
      <c r="B34" s="109" t="s">
        <v>851</v>
      </c>
      <c r="C34" s="110" t="s">
        <v>803</v>
      </c>
      <c r="D34" s="7">
        <v>58</v>
      </c>
      <c r="E34" s="243"/>
      <c r="F34" s="244"/>
      <c r="G34" s="244"/>
      <c r="H34" s="244"/>
      <c r="I34" s="244"/>
      <c r="J34" s="244"/>
      <c r="K34" s="244"/>
      <c r="L34" s="244"/>
      <c r="M34" s="244"/>
      <c r="N34" s="244"/>
      <c r="O34" s="244"/>
    </row>
    <row r="35" spans="1:15" x14ac:dyDescent="0.2">
      <c r="A35" s="128">
        <f t="shared" si="0"/>
        <v>5</v>
      </c>
      <c r="B35" s="109" t="s">
        <v>853</v>
      </c>
      <c r="C35" s="110" t="s">
        <v>803</v>
      </c>
      <c r="D35" s="7">
        <v>2</v>
      </c>
      <c r="E35" s="243"/>
      <c r="F35" s="244"/>
      <c r="G35" s="244"/>
      <c r="H35" s="244"/>
      <c r="I35" s="244"/>
      <c r="J35" s="244"/>
      <c r="K35" s="244"/>
      <c r="L35" s="244"/>
      <c r="M35" s="244"/>
      <c r="N35" s="244"/>
      <c r="O35" s="244"/>
    </row>
    <row r="36" spans="1:15" ht="25.5" x14ac:dyDescent="0.2">
      <c r="A36" s="128">
        <f t="shared" si="0"/>
        <v>6</v>
      </c>
      <c r="B36" s="109" t="s">
        <v>855</v>
      </c>
      <c r="C36" s="110" t="s">
        <v>119</v>
      </c>
      <c r="D36" s="7">
        <v>2400</v>
      </c>
      <c r="E36" s="243"/>
      <c r="F36" s="244"/>
      <c r="G36" s="244"/>
      <c r="H36" s="244"/>
      <c r="I36" s="244"/>
      <c r="J36" s="244"/>
      <c r="K36" s="244"/>
      <c r="L36" s="244"/>
      <c r="M36" s="244"/>
      <c r="N36" s="244"/>
      <c r="O36" s="244"/>
    </row>
    <row r="37" spans="1:15" x14ac:dyDescent="0.2">
      <c r="A37" s="128">
        <f t="shared" si="0"/>
        <v>7</v>
      </c>
      <c r="B37" s="109" t="s">
        <v>192</v>
      </c>
      <c r="C37" s="110" t="s">
        <v>825</v>
      </c>
      <c r="D37" s="7">
        <v>1</v>
      </c>
      <c r="E37" s="243"/>
      <c r="F37" s="244"/>
      <c r="G37" s="244"/>
      <c r="H37" s="244"/>
      <c r="I37" s="244"/>
      <c r="J37" s="244"/>
      <c r="K37" s="244"/>
      <c r="L37" s="244"/>
      <c r="M37" s="244"/>
      <c r="N37" s="244"/>
      <c r="O37" s="244"/>
    </row>
    <row r="38" spans="1:15" x14ac:dyDescent="0.2">
      <c r="A38" s="5"/>
      <c r="B38" s="77" t="s">
        <v>154</v>
      </c>
      <c r="C38" s="5"/>
      <c r="D38" s="246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2">
      <c r="A39" s="5"/>
      <c r="B39" s="183" t="s">
        <v>152</v>
      </c>
      <c r="C39" s="184"/>
      <c r="D39" s="170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">
      <c r="A40" s="5"/>
      <c r="B40" s="242" t="s">
        <v>153</v>
      </c>
      <c r="C40" s="1"/>
      <c r="D40" s="246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x14ac:dyDescent="0.2">
      <c r="D41" s="52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D42" s="52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D43" s="52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s="19" customFormat="1" x14ac:dyDescent="0.2">
      <c r="B44" s="59" t="s">
        <v>974</v>
      </c>
      <c r="D44" s="149"/>
      <c r="F44" s="59" t="s">
        <v>975</v>
      </c>
      <c r="G44" s="59"/>
      <c r="H44" s="149"/>
      <c r="I44" s="149"/>
      <c r="J44" s="150"/>
      <c r="K44" s="150"/>
      <c r="L44" s="150"/>
      <c r="M44" s="150"/>
      <c r="N44" s="150"/>
      <c r="O44" s="150"/>
    </row>
    <row r="45" spans="1:15" s="19" customFormat="1" x14ac:dyDescent="0.2">
      <c r="B45" s="151" t="s">
        <v>756</v>
      </c>
      <c r="D45" s="152"/>
      <c r="E45" s="150"/>
      <c r="F45" s="59"/>
      <c r="G45" s="59"/>
      <c r="J45" s="153" t="s">
        <v>756</v>
      </c>
      <c r="K45" s="150"/>
      <c r="L45" s="154"/>
      <c r="M45" s="154"/>
      <c r="N45" s="154"/>
      <c r="O45" s="150"/>
    </row>
    <row r="46" spans="1:15" s="19" customFormat="1" x14ac:dyDescent="0.2">
      <c r="B46" s="151"/>
      <c r="D46" s="152"/>
      <c r="E46" s="150"/>
      <c r="H46" s="149"/>
      <c r="I46" s="149"/>
      <c r="J46" s="150"/>
      <c r="K46" s="150"/>
      <c r="L46" s="154"/>
      <c r="M46" s="154"/>
      <c r="N46" s="154"/>
      <c r="O46" s="150"/>
    </row>
    <row r="47" spans="1:15" s="19" customFormat="1" x14ac:dyDescent="0.2">
      <c r="B47" s="148" t="s">
        <v>976</v>
      </c>
      <c r="D47" s="149"/>
      <c r="E47" s="150"/>
      <c r="F47" s="59" t="s">
        <v>969</v>
      </c>
      <c r="G47" s="59"/>
      <c r="H47" s="150"/>
      <c r="I47" s="150"/>
      <c r="J47" s="150"/>
      <c r="K47" s="150"/>
      <c r="L47" s="154"/>
      <c r="M47" s="154"/>
      <c r="N47" s="154"/>
      <c r="O47" s="150"/>
    </row>
  </sheetData>
  <mergeCells count="20">
    <mergeCell ref="A1:J1"/>
    <mergeCell ref="A2:J2"/>
    <mergeCell ref="I8:J8"/>
    <mergeCell ref="L12:L14"/>
    <mergeCell ref="A11:A14"/>
    <mergeCell ref="B11:B14"/>
    <mergeCell ref="C11:C14"/>
    <mergeCell ref="D11:D14"/>
    <mergeCell ref="E11:J11"/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M12:M14"/>
  </mergeCells>
  <phoneticPr fontId="2" type="noConversion"/>
  <conditionalFormatting sqref="C31:C37 C16:D29">
    <cfRule type="cellIs" dxfId="7" priority="7" stopIfTrue="1" operator="equal">
      <formula>0</formula>
    </cfRule>
    <cfRule type="expression" dxfId="6" priority="8" stopIfTrue="1">
      <formula>#DIV/0!</formula>
    </cfRule>
  </conditionalFormatting>
  <pageMargins left="0.75" right="0.75" top="0.63" bottom="0.79" header="0.5" footer="0.5"/>
  <pageSetup paperSize="9" orientation="landscape" verticalDpi="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7"/>
  <sheetViews>
    <sheetView showZeros="0" workbookViewId="0">
      <selection activeCell="I9" sqref="I9"/>
    </sheetView>
  </sheetViews>
  <sheetFormatPr defaultRowHeight="12.75" x14ac:dyDescent="0.2"/>
  <cols>
    <col min="1" max="1" width="3.28515625" style="4" customWidth="1"/>
    <col min="2" max="2" width="33" style="4" customWidth="1"/>
    <col min="3" max="15" width="8" style="4" customWidth="1"/>
    <col min="16" max="16384" width="9.140625" style="4"/>
  </cols>
  <sheetData>
    <row r="1" spans="1:15" x14ac:dyDescent="0.2">
      <c r="A1" s="292" t="s">
        <v>295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5" x14ac:dyDescent="0.2">
      <c r="A2" s="292" t="s">
        <v>858</v>
      </c>
      <c r="B2" s="292"/>
      <c r="C2" s="292"/>
      <c r="D2" s="292"/>
      <c r="E2" s="292"/>
      <c r="F2" s="292"/>
      <c r="G2" s="292"/>
      <c r="H2" s="292"/>
      <c r="I2" s="292"/>
      <c r="J2" s="292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965</v>
      </c>
      <c r="G8" s="4" t="s">
        <v>127</v>
      </c>
      <c r="I8" s="293">
        <f>O40</f>
        <v>0</v>
      </c>
      <c r="J8" s="292"/>
      <c r="K8" s="16" t="s">
        <v>149</v>
      </c>
    </row>
    <row r="9" spans="1:15" x14ac:dyDescent="0.2">
      <c r="A9" s="4" t="s">
        <v>857</v>
      </c>
      <c r="H9" s="39" t="s">
        <v>755</v>
      </c>
      <c r="I9" s="145"/>
      <c r="J9" s="52"/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ht="12.75" customHeight="1" x14ac:dyDescent="0.2">
      <c r="A15" s="128"/>
      <c r="B15" s="241" t="s">
        <v>859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12.75" customHeight="1" x14ac:dyDescent="0.2">
      <c r="A16" s="128">
        <v>1</v>
      </c>
      <c r="B16" s="111" t="s">
        <v>866</v>
      </c>
      <c r="C16" s="110" t="s">
        <v>803</v>
      </c>
      <c r="D16" s="7">
        <v>8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ht="12.75" customHeight="1" x14ac:dyDescent="0.2">
      <c r="A17" s="128">
        <v>2</v>
      </c>
      <c r="B17" s="111" t="s">
        <v>867</v>
      </c>
      <c r="C17" s="110" t="s">
        <v>803</v>
      </c>
      <c r="D17" s="7">
        <v>8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ht="12.75" customHeight="1" x14ac:dyDescent="0.2">
      <c r="A18" s="128">
        <v>3</v>
      </c>
      <c r="B18" s="111" t="s">
        <v>868</v>
      </c>
      <c r="C18" s="110" t="s">
        <v>803</v>
      </c>
      <c r="D18" s="7">
        <v>8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ht="12.75" customHeight="1" x14ac:dyDescent="0.2">
      <c r="A19" s="128">
        <v>4</v>
      </c>
      <c r="B19" s="111" t="s">
        <v>869</v>
      </c>
      <c r="C19" s="110" t="s">
        <v>803</v>
      </c>
      <c r="D19" s="7">
        <v>8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ht="12.75" customHeight="1" x14ac:dyDescent="0.2">
      <c r="A20" s="128">
        <v>5</v>
      </c>
      <c r="B20" s="111" t="s">
        <v>854</v>
      </c>
      <c r="C20" s="110" t="s">
        <v>119</v>
      </c>
      <c r="D20" s="7">
        <v>460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ht="12.75" customHeight="1" x14ac:dyDescent="0.2">
      <c r="A21" s="128">
        <v>6</v>
      </c>
      <c r="B21" s="111" t="s">
        <v>871</v>
      </c>
      <c r="C21" s="110" t="s">
        <v>803</v>
      </c>
      <c r="D21" s="7">
        <v>8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x14ac:dyDescent="0.2">
      <c r="A22" s="128">
        <v>7</v>
      </c>
      <c r="B22" s="111" t="s">
        <v>872</v>
      </c>
      <c r="C22" s="110" t="s">
        <v>803</v>
      </c>
      <c r="D22" s="7">
        <v>8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ht="25.5" x14ac:dyDescent="0.2">
      <c r="A23" s="128">
        <v>8</v>
      </c>
      <c r="B23" s="109" t="s">
        <v>876</v>
      </c>
      <c r="C23" s="110" t="s">
        <v>825</v>
      </c>
      <c r="D23" s="7">
        <v>8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x14ac:dyDescent="0.2">
      <c r="A24" s="128">
        <v>9</v>
      </c>
      <c r="B24" s="111" t="s">
        <v>838</v>
      </c>
      <c r="C24" s="110" t="s">
        <v>119</v>
      </c>
      <c r="D24" s="7">
        <v>300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x14ac:dyDescent="0.2">
      <c r="A25" s="128">
        <v>10</v>
      </c>
      <c r="B25" s="111" t="s">
        <v>878</v>
      </c>
      <c r="C25" s="110" t="s">
        <v>825</v>
      </c>
      <c r="D25" s="7">
        <v>1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x14ac:dyDescent="0.2">
      <c r="A26" s="128">
        <v>11</v>
      </c>
      <c r="B26" s="111" t="s">
        <v>192</v>
      </c>
      <c r="C26" s="110" t="s">
        <v>825</v>
      </c>
      <c r="D26" s="7">
        <v>1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x14ac:dyDescent="0.2">
      <c r="A27" s="128"/>
      <c r="B27" s="241" t="s">
        <v>879</v>
      </c>
      <c r="C27" s="240"/>
      <c r="D27" s="245"/>
      <c r="E27" s="245"/>
      <c r="F27" s="244"/>
      <c r="G27" s="245"/>
      <c r="H27" s="245"/>
      <c r="I27" s="245"/>
      <c r="J27" s="245"/>
      <c r="K27" s="245"/>
      <c r="L27" s="245"/>
      <c r="M27" s="245"/>
      <c r="N27" s="245"/>
      <c r="O27" s="245"/>
    </row>
    <row r="28" spans="1:15" x14ac:dyDescent="0.2">
      <c r="A28" s="128">
        <v>1</v>
      </c>
      <c r="B28" s="112" t="s">
        <v>45</v>
      </c>
      <c r="C28" s="113" t="s">
        <v>803</v>
      </c>
      <c r="D28" s="7">
        <v>4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x14ac:dyDescent="0.2">
      <c r="A29" s="128">
        <f>A28+1</f>
        <v>2</v>
      </c>
      <c r="B29" s="112" t="s">
        <v>880</v>
      </c>
      <c r="C29" s="113" t="s">
        <v>803</v>
      </c>
      <c r="D29" s="7">
        <v>4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x14ac:dyDescent="0.2">
      <c r="A30" s="128">
        <f t="shared" ref="A30:A37" si="0">A29+1</f>
        <v>3</v>
      </c>
      <c r="B30" s="112" t="s">
        <v>46</v>
      </c>
      <c r="C30" s="113" t="s">
        <v>803</v>
      </c>
      <c r="D30" s="7">
        <v>8</v>
      </c>
      <c r="E30" s="243"/>
      <c r="F30" s="244"/>
      <c r="G30" s="244"/>
      <c r="H30" s="244"/>
      <c r="I30" s="244"/>
      <c r="J30" s="244"/>
      <c r="K30" s="244"/>
      <c r="L30" s="244"/>
      <c r="M30" s="244"/>
      <c r="N30" s="244"/>
      <c r="O30" s="244"/>
    </row>
    <row r="31" spans="1:15" x14ac:dyDescent="0.2">
      <c r="A31" s="128">
        <f t="shared" si="0"/>
        <v>4</v>
      </c>
      <c r="B31" s="112" t="s">
        <v>47</v>
      </c>
      <c r="C31" s="113" t="s">
        <v>803</v>
      </c>
      <c r="D31" s="7">
        <v>5</v>
      </c>
      <c r="E31" s="243"/>
      <c r="F31" s="244"/>
      <c r="G31" s="244"/>
      <c r="H31" s="244"/>
      <c r="I31" s="244"/>
      <c r="J31" s="244"/>
      <c r="K31" s="244"/>
      <c r="L31" s="244"/>
      <c r="M31" s="244"/>
      <c r="N31" s="244"/>
      <c r="O31" s="244"/>
    </row>
    <row r="32" spans="1:15" x14ac:dyDescent="0.2">
      <c r="A32" s="128">
        <f t="shared" si="0"/>
        <v>5</v>
      </c>
      <c r="B32" s="112" t="s">
        <v>881</v>
      </c>
      <c r="C32" s="113" t="s">
        <v>803</v>
      </c>
      <c r="D32" s="7">
        <v>360</v>
      </c>
      <c r="E32" s="243"/>
      <c r="F32" s="244"/>
      <c r="G32" s="244"/>
      <c r="H32" s="244"/>
      <c r="I32" s="244"/>
      <c r="J32" s="244"/>
      <c r="K32" s="244"/>
      <c r="L32" s="244"/>
      <c r="M32" s="244"/>
      <c r="N32" s="244"/>
      <c r="O32" s="244"/>
    </row>
    <row r="33" spans="1:15" x14ac:dyDescent="0.2">
      <c r="A33" s="128">
        <f t="shared" si="0"/>
        <v>6</v>
      </c>
      <c r="B33" s="112" t="s">
        <v>48</v>
      </c>
      <c r="C33" s="113" t="s">
        <v>803</v>
      </c>
      <c r="D33" s="7">
        <v>2600</v>
      </c>
      <c r="E33" s="243"/>
      <c r="F33" s="244"/>
      <c r="G33" s="244"/>
      <c r="H33" s="244"/>
      <c r="I33" s="244"/>
      <c r="J33" s="244"/>
      <c r="K33" s="244"/>
      <c r="L33" s="244"/>
      <c r="M33" s="244"/>
      <c r="N33" s="244"/>
      <c r="O33" s="244"/>
    </row>
    <row r="34" spans="1:15" x14ac:dyDescent="0.2">
      <c r="A34" s="128">
        <f t="shared" si="0"/>
        <v>7</v>
      </c>
      <c r="B34" s="112" t="s">
        <v>49</v>
      </c>
      <c r="C34" s="113" t="s">
        <v>803</v>
      </c>
      <c r="D34" s="7">
        <v>98</v>
      </c>
      <c r="E34" s="243"/>
      <c r="F34" s="244"/>
      <c r="G34" s="244"/>
      <c r="H34" s="244"/>
      <c r="I34" s="244"/>
      <c r="J34" s="244"/>
      <c r="K34" s="244"/>
      <c r="L34" s="244"/>
      <c r="M34" s="244"/>
      <c r="N34" s="244"/>
      <c r="O34" s="244"/>
    </row>
    <row r="35" spans="1:15" x14ac:dyDescent="0.2">
      <c r="A35" s="128">
        <f t="shared" si="0"/>
        <v>8</v>
      </c>
      <c r="B35" s="111" t="s">
        <v>838</v>
      </c>
      <c r="C35" s="113" t="s">
        <v>119</v>
      </c>
      <c r="D35" s="7">
        <v>800</v>
      </c>
      <c r="E35" s="243"/>
      <c r="F35" s="244"/>
      <c r="G35" s="244"/>
      <c r="H35" s="244"/>
      <c r="I35" s="244"/>
      <c r="J35" s="244"/>
      <c r="K35" s="244"/>
      <c r="L35" s="244"/>
      <c r="M35" s="244"/>
      <c r="N35" s="244"/>
      <c r="O35" s="244"/>
    </row>
    <row r="36" spans="1:15" x14ac:dyDescent="0.2">
      <c r="A36" s="128">
        <f t="shared" si="0"/>
        <v>9</v>
      </c>
      <c r="B36" s="111" t="s">
        <v>878</v>
      </c>
      <c r="C36" s="113" t="s">
        <v>825</v>
      </c>
      <c r="D36" s="7">
        <v>1</v>
      </c>
      <c r="E36" s="243"/>
      <c r="F36" s="244"/>
      <c r="G36" s="244"/>
      <c r="H36" s="244"/>
      <c r="I36" s="244"/>
      <c r="J36" s="244"/>
      <c r="K36" s="244"/>
      <c r="L36" s="244"/>
      <c r="M36" s="244"/>
      <c r="N36" s="244"/>
      <c r="O36" s="244"/>
    </row>
    <row r="37" spans="1:15" x14ac:dyDescent="0.2">
      <c r="A37" s="128">
        <f t="shared" si="0"/>
        <v>10</v>
      </c>
      <c r="B37" s="111" t="s">
        <v>192</v>
      </c>
      <c r="C37" s="113" t="s">
        <v>825</v>
      </c>
      <c r="D37" s="7">
        <v>1</v>
      </c>
      <c r="E37" s="243"/>
      <c r="F37" s="244"/>
      <c r="G37" s="244"/>
      <c r="H37" s="244"/>
      <c r="I37" s="244"/>
      <c r="J37" s="244"/>
      <c r="K37" s="244"/>
      <c r="L37" s="244"/>
      <c r="M37" s="244"/>
      <c r="N37" s="244"/>
      <c r="O37" s="244"/>
    </row>
    <row r="38" spans="1:15" x14ac:dyDescent="0.2">
      <c r="A38" s="5"/>
      <c r="B38" s="77" t="s">
        <v>154</v>
      </c>
      <c r="C38" s="5"/>
      <c r="D38" s="246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2">
      <c r="A39" s="5"/>
      <c r="B39" s="183" t="s">
        <v>152</v>
      </c>
      <c r="C39" s="193"/>
      <c r="D39" s="6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">
      <c r="A40" s="5"/>
      <c r="B40" s="242" t="s">
        <v>153</v>
      </c>
      <c r="C40" s="1"/>
      <c r="D40" s="246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x14ac:dyDescent="0.2">
      <c r="D41" s="52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D42" s="52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D43" s="52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s="19" customFormat="1" x14ac:dyDescent="0.2">
      <c r="B44" s="59" t="s">
        <v>974</v>
      </c>
      <c r="D44" s="149"/>
      <c r="F44" s="59" t="s">
        <v>975</v>
      </c>
      <c r="G44" s="59"/>
      <c r="H44" s="149"/>
      <c r="I44" s="149"/>
      <c r="J44" s="150"/>
      <c r="K44" s="150"/>
      <c r="L44" s="150"/>
      <c r="M44" s="150"/>
      <c r="N44" s="150"/>
      <c r="O44" s="150"/>
    </row>
    <row r="45" spans="1:15" s="19" customFormat="1" x14ac:dyDescent="0.2">
      <c r="B45" s="151" t="s">
        <v>756</v>
      </c>
      <c r="D45" s="152"/>
      <c r="E45" s="150"/>
      <c r="F45" s="59"/>
      <c r="G45" s="59"/>
      <c r="J45" s="153" t="s">
        <v>756</v>
      </c>
      <c r="K45" s="150"/>
      <c r="L45" s="154"/>
      <c r="M45" s="154"/>
      <c r="N45" s="154"/>
      <c r="O45" s="150"/>
    </row>
    <row r="46" spans="1:15" s="19" customFormat="1" x14ac:dyDescent="0.2">
      <c r="B46" s="151"/>
      <c r="D46" s="152"/>
      <c r="E46" s="150"/>
      <c r="H46" s="149"/>
      <c r="I46" s="149"/>
      <c r="J46" s="150"/>
      <c r="K46" s="150"/>
      <c r="L46" s="154"/>
      <c r="M46" s="154"/>
      <c r="N46" s="154"/>
      <c r="O46" s="150"/>
    </row>
    <row r="47" spans="1:15" s="19" customFormat="1" x14ac:dyDescent="0.2">
      <c r="B47" s="148" t="s">
        <v>976</v>
      </c>
      <c r="D47" s="149"/>
      <c r="E47" s="150"/>
      <c r="F47" s="59" t="s">
        <v>969</v>
      </c>
      <c r="G47" s="59"/>
      <c r="H47" s="150"/>
      <c r="I47" s="150"/>
      <c r="J47" s="150"/>
      <c r="K47" s="150"/>
      <c r="L47" s="154"/>
      <c r="M47" s="154"/>
      <c r="N47" s="154"/>
      <c r="O47" s="150"/>
    </row>
  </sheetData>
  <mergeCells count="20">
    <mergeCell ref="A1:J1"/>
    <mergeCell ref="A2:J2"/>
    <mergeCell ref="I8:J8"/>
    <mergeCell ref="L12:L14"/>
    <mergeCell ref="A11:A14"/>
    <mergeCell ref="B11:B14"/>
    <mergeCell ref="C11:C14"/>
    <mergeCell ref="D11:D14"/>
    <mergeCell ref="E11:J11"/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M12:M14"/>
  </mergeCells>
  <phoneticPr fontId="2" type="noConversion"/>
  <conditionalFormatting sqref="C25:C26 C16:C23">
    <cfRule type="cellIs" dxfId="5" priority="3" stopIfTrue="1" operator="equal">
      <formula>0</formula>
    </cfRule>
    <cfRule type="expression" dxfId="4" priority="4" stopIfTrue="1">
      <formula>#DIV/0!</formula>
    </cfRule>
  </conditionalFormatting>
  <conditionalFormatting sqref="C24">
    <cfRule type="cellIs" dxfId="3" priority="1" stopIfTrue="1" operator="equal">
      <formula>0</formula>
    </cfRule>
    <cfRule type="expression" dxfId="2" priority="2" stopIfTrue="1">
      <formula>#DIV/0!</formula>
    </cfRule>
  </conditionalFormatting>
  <pageMargins left="0.75" right="0.75" top="1" bottom="1" header="0.5" footer="0.5"/>
  <pageSetup paperSize="9" orientation="landscape" verticalDpi="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0"/>
  <sheetViews>
    <sheetView showZeros="0" workbookViewId="0">
      <selection activeCell="H21" sqref="H21"/>
    </sheetView>
  </sheetViews>
  <sheetFormatPr defaultRowHeight="12.75" x14ac:dyDescent="0.2"/>
  <cols>
    <col min="1" max="1" width="3.570312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4" customWidth="1"/>
    <col min="6" max="6" width="7.5703125" style="4" customWidth="1"/>
    <col min="7" max="7" width="6.85546875" style="4" customWidth="1"/>
    <col min="8" max="9" width="7" style="4" customWidth="1"/>
    <col min="10" max="10" width="7.42578125" style="4" customWidth="1"/>
    <col min="11" max="11" width="6.28515625" style="4" customWidth="1"/>
    <col min="12" max="12" width="8.85546875" style="4" customWidth="1"/>
    <col min="13" max="13" width="7.5703125" style="4" customWidth="1"/>
    <col min="14" max="14" width="6.5703125" style="4" customWidth="1"/>
    <col min="15" max="16384" width="9.140625" style="4"/>
  </cols>
  <sheetData>
    <row r="1" spans="1:15" x14ac:dyDescent="0.2">
      <c r="A1" s="292" t="s">
        <v>296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5" x14ac:dyDescent="0.2">
      <c r="A2" s="292" t="s">
        <v>882</v>
      </c>
      <c r="B2" s="292"/>
      <c r="C2" s="292"/>
      <c r="D2" s="292"/>
      <c r="E2" s="292"/>
      <c r="F2" s="292"/>
      <c r="G2" s="292"/>
      <c r="H2" s="292"/>
      <c r="I2" s="292"/>
      <c r="J2" s="292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965</v>
      </c>
      <c r="G8" s="4" t="s">
        <v>127</v>
      </c>
      <c r="I8" s="293">
        <f>O33</f>
        <v>0</v>
      </c>
      <c r="J8" s="292"/>
      <c r="K8" s="16" t="s">
        <v>149</v>
      </c>
    </row>
    <row r="9" spans="1:15" x14ac:dyDescent="0.2">
      <c r="A9" s="4" t="s">
        <v>857</v>
      </c>
      <c r="H9" s="39" t="s">
        <v>755</v>
      </c>
      <c r="I9" s="145"/>
      <c r="J9" s="52"/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x14ac:dyDescent="0.2">
      <c r="A15" s="128"/>
      <c r="B15" s="241" t="s">
        <v>883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25.5" x14ac:dyDescent="0.2">
      <c r="A16" s="128">
        <v>1</v>
      </c>
      <c r="B16" s="109" t="s">
        <v>884</v>
      </c>
      <c r="C16" s="110" t="s">
        <v>803</v>
      </c>
      <c r="D16" s="7">
        <v>3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ht="25.5" x14ac:dyDescent="0.2">
      <c r="A17" s="128">
        <v>2</v>
      </c>
      <c r="B17" s="109" t="s">
        <v>885</v>
      </c>
      <c r="C17" s="110" t="s">
        <v>803</v>
      </c>
      <c r="D17" s="7">
        <v>5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x14ac:dyDescent="0.2">
      <c r="A18" s="128">
        <v>3</v>
      </c>
      <c r="B18" s="109" t="s">
        <v>886</v>
      </c>
      <c r="C18" s="110" t="s">
        <v>803</v>
      </c>
      <c r="D18" s="7">
        <v>5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x14ac:dyDescent="0.2">
      <c r="A19" s="128">
        <v>4</v>
      </c>
      <c r="B19" s="109" t="s">
        <v>888</v>
      </c>
      <c r="C19" s="110" t="s">
        <v>803</v>
      </c>
      <c r="D19" s="7">
        <v>3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x14ac:dyDescent="0.2">
      <c r="A20" s="128">
        <v>5</v>
      </c>
      <c r="B20" s="111" t="s">
        <v>889</v>
      </c>
      <c r="C20" s="110" t="s">
        <v>803</v>
      </c>
      <c r="D20" s="7">
        <v>3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ht="25.5" x14ac:dyDescent="0.2">
      <c r="A21" s="128">
        <v>6</v>
      </c>
      <c r="B21" s="109" t="s">
        <v>890</v>
      </c>
      <c r="C21" s="110" t="s">
        <v>803</v>
      </c>
      <c r="D21" s="7">
        <v>3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x14ac:dyDescent="0.2">
      <c r="A22" s="128">
        <v>7</v>
      </c>
      <c r="B22" s="111" t="s">
        <v>891</v>
      </c>
      <c r="C22" s="110" t="s">
        <v>119</v>
      </c>
      <c r="D22" s="7">
        <v>200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x14ac:dyDescent="0.2">
      <c r="A23" s="128">
        <v>8</v>
      </c>
      <c r="B23" s="111" t="s">
        <v>55</v>
      </c>
      <c r="C23" s="110" t="s">
        <v>825</v>
      </c>
      <c r="D23" s="7">
        <v>1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ht="13.5" x14ac:dyDescent="0.2">
      <c r="A24" s="128">
        <v>9</v>
      </c>
      <c r="B24" s="111" t="s">
        <v>918</v>
      </c>
      <c r="C24" s="110" t="s">
        <v>119</v>
      </c>
      <c r="D24" s="7">
        <v>200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x14ac:dyDescent="0.2">
      <c r="A25" s="128">
        <v>10</v>
      </c>
      <c r="B25" s="111" t="s">
        <v>893</v>
      </c>
      <c r="C25" s="110" t="s">
        <v>803</v>
      </c>
      <c r="D25" s="7">
        <v>3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x14ac:dyDescent="0.2">
      <c r="A26" s="128">
        <v>11</v>
      </c>
      <c r="B26" s="111" t="s">
        <v>894</v>
      </c>
      <c r="C26" s="110" t="s">
        <v>803</v>
      </c>
      <c r="D26" s="7">
        <v>3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x14ac:dyDescent="0.2">
      <c r="A27" s="128">
        <v>12</v>
      </c>
      <c r="B27" s="111" t="s">
        <v>896</v>
      </c>
      <c r="C27" s="110" t="s">
        <v>803</v>
      </c>
      <c r="D27" s="7">
        <v>8</v>
      </c>
      <c r="E27" s="243"/>
      <c r="F27" s="244"/>
      <c r="G27" s="244"/>
      <c r="H27" s="244"/>
      <c r="I27" s="244"/>
      <c r="J27" s="244"/>
      <c r="K27" s="244"/>
      <c r="L27" s="244"/>
      <c r="M27" s="244"/>
      <c r="N27" s="244"/>
      <c r="O27" s="244"/>
    </row>
    <row r="28" spans="1:15" x14ac:dyDescent="0.2">
      <c r="A28" s="128">
        <v>13</v>
      </c>
      <c r="B28" s="111" t="s">
        <v>838</v>
      </c>
      <c r="C28" s="113" t="s">
        <v>119</v>
      </c>
      <c r="D28" s="7">
        <v>300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x14ac:dyDescent="0.2">
      <c r="A29" s="128">
        <v>14</v>
      </c>
      <c r="B29" s="111" t="s">
        <v>192</v>
      </c>
      <c r="C29" s="110" t="s">
        <v>825</v>
      </c>
      <c r="D29" s="7">
        <v>1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x14ac:dyDescent="0.2">
      <c r="A30" s="128"/>
      <c r="B30" s="5"/>
      <c r="C30" s="1"/>
      <c r="D30" s="2"/>
      <c r="E30" s="2"/>
      <c r="F30" s="3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">
      <c r="A31" s="5"/>
      <c r="B31" s="77" t="s">
        <v>154</v>
      </c>
      <c r="C31" s="5"/>
      <c r="D31" s="246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">
      <c r="A32" s="5"/>
      <c r="B32" s="183" t="s">
        <v>152</v>
      </c>
      <c r="C32" s="193"/>
      <c r="D32" s="6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">
      <c r="A33" s="5"/>
      <c r="B33" s="242" t="s">
        <v>153</v>
      </c>
      <c r="C33" s="1"/>
      <c r="D33" s="246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">
      <c r="D34" s="52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D35" s="52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D36" s="52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s="19" customFormat="1" x14ac:dyDescent="0.2">
      <c r="B37" s="59" t="s">
        <v>974</v>
      </c>
      <c r="D37" s="149"/>
      <c r="F37" s="59" t="s">
        <v>975</v>
      </c>
      <c r="G37" s="59"/>
      <c r="H37" s="149"/>
      <c r="I37" s="149"/>
      <c r="J37" s="150"/>
      <c r="K37" s="150"/>
      <c r="L37" s="150"/>
      <c r="M37" s="150"/>
      <c r="N37" s="150"/>
      <c r="O37" s="150"/>
    </row>
    <row r="38" spans="1:15" s="19" customFormat="1" x14ac:dyDescent="0.2">
      <c r="B38" s="151" t="s">
        <v>756</v>
      </c>
      <c r="D38" s="152"/>
      <c r="E38" s="150"/>
      <c r="F38" s="59"/>
      <c r="G38" s="59"/>
      <c r="J38" s="153" t="s">
        <v>756</v>
      </c>
      <c r="K38" s="150"/>
      <c r="L38" s="154"/>
      <c r="M38" s="154"/>
      <c r="N38" s="154"/>
      <c r="O38" s="150"/>
    </row>
    <row r="39" spans="1:15" s="19" customFormat="1" x14ac:dyDescent="0.2">
      <c r="B39" s="151"/>
      <c r="D39" s="152"/>
      <c r="E39" s="150"/>
      <c r="H39" s="149"/>
      <c r="I39" s="149"/>
      <c r="J39" s="150"/>
      <c r="K39" s="150"/>
      <c r="L39" s="154"/>
      <c r="M39" s="154"/>
      <c r="N39" s="154"/>
      <c r="O39" s="150"/>
    </row>
    <row r="40" spans="1:15" s="19" customFormat="1" x14ac:dyDescent="0.2">
      <c r="B40" s="148" t="s">
        <v>976</v>
      </c>
      <c r="D40" s="149"/>
      <c r="E40" s="150"/>
      <c r="F40" s="59" t="s">
        <v>969</v>
      </c>
      <c r="G40" s="59"/>
      <c r="H40" s="150"/>
      <c r="I40" s="150"/>
      <c r="J40" s="150"/>
      <c r="K40" s="150"/>
      <c r="L40" s="154"/>
      <c r="M40" s="154"/>
      <c r="N40" s="154"/>
      <c r="O40" s="150"/>
    </row>
  </sheetData>
  <mergeCells count="20">
    <mergeCell ref="A1:J1"/>
    <mergeCell ref="A2:J2"/>
    <mergeCell ref="I8:J8"/>
    <mergeCell ref="L12:L14"/>
    <mergeCell ref="A11:A14"/>
    <mergeCell ref="B11:B14"/>
    <mergeCell ref="C11:C14"/>
    <mergeCell ref="D11:D14"/>
    <mergeCell ref="E11:J11"/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M12:M14"/>
  </mergeCells>
  <phoneticPr fontId="2" type="noConversion"/>
  <conditionalFormatting sqref="C29 C16:C27">
    <cfRule type="cellIs" dxfId="1" priority="1" stopIfTrue="1" operator="equal">
      <formula>0</formula>
    </cfRule>
    <cfRule type="expression" dxfId="0" priority="2" stopIfTrue="1">
      <formula>#DIV/0!</formula>
    </cfRule>
  </conditionalFormatting>
  <pageMargins left="0.75" right="0.75" top="0.26" bottom="0.34" header="0.17" footer="0.21"/>
  <pageSetup paperSize="9" orientation="landscape" verticalDpi="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9"/>
  <sheetViews>
    <sheetView showZeros="0" zoomScaleNormal="100" zoomScaleSheetLayoutView="70" workbookViewId="0">
      <selection activeCell="E20" sqref="E20"/>
    </sheetView>
  </sheetViews>
  <sheetFormatPr defaultRowHeight="12.75" x14ac:dyDescent="0.2"/>
  <cols>
    <col min="1" max="1" width="6.28515625" style="82" customWidth="1"/>
    <col min="2" max="2" width="38.28515625" style="82" customWidth="1"/>
    <col min="3" max="4" width="6.28515625" style="108" customWidth="1"/>
    <col min="5" max="5" width="8" style="108" customWidth="1"/>
    <col min="6" max="6" width="9.85546875" style="108" customWidth="1"/>
    <col min="7" max="7" width="7.85546875" style="108" customWidth="1"/>
    <col min="8" max="8" width="7" style="108" customWidth="1"/>
    <col min="9" max="9" width="6.42578125" style="108" bestFit="1" customWidth="1"/>
    <col min="10" max="10" width="7.85546875" style="108" customWidth="1"/>
    <col min="11" max="11" width="8.42578125" style="108" bestFit="1" customWidth="1"/>
    <col min="12" max="12" width="10.5703125" style="108" bestFit="1" customWidth="1"/>
    <col min="13" max="13" width="9" style="108" bestFit="1" customWidth="1"/>
    <col min="14" max="14" width="9.42578125" style="108" customWidth="1"/>
    <col min="15" max="15" width="8.5703125" style="108" bestFit="1" customWidth="1"/>
    <col min="16" max="255" width="9.140625" style="82"/>
    <col min="256" max="256" width="8.7109375" style="82" customWidth="1"/>
    <col min="257" max="257" width="8.85546875" style="82" customWidth="1"/>
    <col min="258" max="258" width="42.42578125" style="82" customWidth="1"/>
    <col min="259" max="259" width="7.85546875" style="82" customWidth="1"/>
    <col min="260" max="260" width="9.140625" style="82"/>
    <col min="261" max="261" width="10.7109375" style="82" customWidth="1"/>
    <col min="262" max="262" width="10.85546875" style="82" customWidth="1"/>
    <col min="263" max="263" width="11" style="82" customWidth="1"/>
    <col min="264" max="264" width="12.140625" style="82" customWidth="1"/>
    <col min="265" max="265" width="11.7109375" style="82" customWidth="1"/>
    <col min="266" max="268" width="11.5703125" style="82" customWidth="1"/>
    <col min="269" max="269" width="12.42578125" style="82" customWidth="1"/>
    <col min="270" max="270" width="12.7109375" style="82" customWidth="1"/>
    <col min="271" max="271" width="13.7109375" style="82" customWidth="1"/>
    <col min="272" max="511" width="9.140625" style="82"/>
    <col min="512" max="512" width="8.7109375" style="82" customWidth="1"/>
    <col min="513" max="513" width="8.85546875" style="82" customWidth="1"/>
    <col min="514" max="514" width="42.42578125" style="82" customWidth="1"/>
    <col min="515" max="515" width="7.85546875" style="82" customWidth="1"/>
    <col min="516" max="516" width="9.140625" style="82"/>
    <col min="517" max="517" width="10.7109375" style="82" customWidth="1"/>
    <col min="518" max="518" width="10.85546875" style="82" customWidth="1"/>
    <col min="519" max="519" width="11" style="82" customWidth="1"/>
    <col min="520" max="520" width="12.140625" style="82" customWidth="1"/>
    <col min="521" max="521" width="11.7109375" style="82" customWidth="1"/>
    <col min="522" max="524" width="11.5703125" style="82" customWidth="1"/>
    <col min="525" max="525" width="12.42578125" style="82" customWidth="1"/>
    <col min="526" max="526" width="12.7109375" style="82" customWidth="1"/>
    <col min="527" max="527" width="13.7109375" style="82" customWidth="1"/>
    <col min="528" max="767" width="9.140625" style="82"/>
    <col min="768" max="768" width="8.7109375" style="82" customWidth="1"/>
    <col min="769" max="769" width="8.85546875" style="82" customWidth="1"/>
    <col min="770" max="770" width="42.42578125" style="82" customWidth="1"/>
    <col min="771" max="771" width="7.85546875" style="82" customWidth="1"/>
    <col min="772" max="772" width="9.140625" style="82"/>
    <col min="773" max="773" width="10.7109375" style="82" customWidth="1"/>
    <col min="774" max="774" width="10.85546875" style="82" customWidth="1"/>
    <col min="775" max="775" width="11" style="82" customWidth="1"/>
    <col min="776" max="776" width="12.140625" style="82" customWidth="1"/>
    <col min="777" max="777" width="11.7109375" style="82" customWidth="1"/>
    <col min="778" max="780" width="11.5703125" style="82" customWidth="1"/>
    <col min="781" max="781" width="12.42578125" style="82" customWidth="1"/>
    <col min="782" max="782" width="12.7109375" style="82" customWidth="1"/>
    <col min="783" max="783" width="13.7109375" style="82" customWidth="1"/>
    <col min="784" max="1023" width="9.140625" style="82"/>
    <col min="1024" max="1024" width="8.7109375" style="82" customWidth="1"/>
    <col min="1025" max="1025" width="8.85546875" style="82" customWidth="1"/>
    <col min="1026" max="1026" width="42.42578125" style="82" customWidth="1"/>
    <col min="1027" max="1027" width="7.85546875" style="82" customWidth="1"/>
    <col min="1028" max="1028" width="9.140625" style="82"/>
    <col min="1029" max="1029" width="10.7109375" style="82" customWidth="1"/>
    <col min="1030" max="1030" width="10.85546875" style="82" customWidth="1"/>
    <col min="1031" max="1031" width="11" style="82" customWidth="1"/>
    <col min="1032" max="1032" width="12.140625" style="82" customWidth="1"/>
    <col min="1033" max="1033" width="11.7109375" style="82" customWidth="1"/>
    <col min="1034" max="1036" width="11.5703125" style="82" customWidth="1"/>
    <col min="1037" max="1037" width="12.42578125" style="82" customWidth="1"/>
    <col min="1038" max="1038" width="12.7109375" style="82" customWidth="1"/>
    <col min="1039" max="1039" width="13.7109375" style="82" customWidth="1"/>
    <col min="1040" max="1279" width="9.140625" style="82"/>
    <col min="1280" max="1280" width="8.7109375" style="82" customWidth="1"/>
    <col min="1281" max="1281" width="8.85546875" style="82" customWidth="1"/>
    <col min="1282" max="1282" width="42.42578125" style="82" customWidth="1"/>
    <col min="1283" max="1283" width="7.85546875" style="82" customWidth="1"/>
    <col min="1284" max="1284" width="9.140625" style="82"/>
    <col min="1285" max="1285" width="10.7109375" style="82" customWidth="1"/>
    <col min="1286" max="1286" width="10.85546875" style="82" customWidth="1"/>
    <col min="1287" max="1287" width="11" style="82" customWidth="1"/>
    <col min="1288" max="1288" width="12.140625" style="82" customWidth="1"/>
    <col min="1289" max="1289" width="11.7109375" style="82" customWidth="1"/>
    <col min="1290" max="1292" width="11.5703125" style="82" customWidth="1"/>
    <col min="1293" max="1293" width="12.42578125" style="82" customWidth="1"/>
    <col min="1294" max="1294" width="12.7109375" style="82" customWidth="1"/>
    <col min="1295" max="1295" width="13.7109375" style="82" customWidth="1"/>
    <col min="1296" max="1535" width="9.140625" style="82"/>
    <col min="1536" max="1536" width="8.7109375" style="82" customWidth="1"/>
    <col min="1537" max="1537" width="8.85546875" style="82" customWidth="1"/>
    <col min="1538" max="1538" width="42.42578125" style="82" customWidth="1"/>
    <col min="1539" max="1539" width="7.85546875" style="82" customWidth="1"/>
    <col min="1540" max="1540" width="9.140625" style="82"/>
    <col min="1541" max="1541" width="10.7109375" style="82" customWidth="1"/>
    <col min="1542" max="1542" width="10.85546875" style="82" customWidth="1"/>
    <col min="1543" max="1543" width="11" style="82" customWidth="1"/>
    <col min="1544" max="1544" width="12.140625" style="82" customWidth="1"/>
    <col min="1545" max="1545" width="11.7109375" style="82" customWidth="1"/>
    <col min="1546" max="1548" width="11.5703125" style="82" customWidth="1"/>
    <col min="1549" max="1549" width="12.42578125" style="82" customWidth="1"/>
    <col min="1550" max="1550" width="12.7109375" style="82" customWidth="1"/>
    <col min="1551" max="1551" width="13.7109375" style="82" customWidth="1"/>
    <col min="1552" max="1791" width="9.140625" style="82"/>
    <col min="1792" max="1792" width="8.7109375" style="82" customWidth="1"/>
    <col min="1793" max="1793" width="8.85546875" style="82" customWidth="1"/>
    <col min="1794" max="1794" width="42.42578125" style="82" customWidth="1"/>
    <col min="1795" max="1795" width="7.85546875" style="82" customWidth="1"/>
    <col min="1796" max="1796" width="9.140625" style="82"/>
    <col min="1797" max="1797" width="10.7109375" style="82" customWidth="1"/>
    <col min="1798" max="1798" width="10.85546875" style="82" customWidth="1"/>
    <col min="1799" max="1799" width="11" style="82" customWidth="1"/>
    <col min="1800" max="1800" width="12.140625" style="82" customWidth="1"/>
    <col min="1801" max="1801" width="11.7109375" style="82" customWidth="1"/>
    <col min="1802" max="1804" width="11.5703125" style="82" customWidth="1"/>
    <col min="1805" max="1805" width="12.42578125" style="82" customWidth="1"/>
    <col min="1806" max="1806" width="12.7109375" style="82" customWidth="1"/>
    <col min="1807" max="1807" width="13.7109375" style="82" customWidth="1"/>
    <col min="1808" max="2047" width="9.140625" style="82"/>
    <col min="2048" max="2048" width="8.7109375" style="82" customWidth="1"/>
    <col min="2049" max="2049" width="8.85546875" style="82" customWidth="1"/>
    <col min="2050" max="2050" width="42.42578125" style="82" customWidth="1"/>
    <col min="2051" max="2051" width="7.85546875" style="82" customWidth="1"/>
    <col min="2052" max="2052" width="9.140625" style="82"/>
    <col min="2053" max="2053" width="10.7109375" style="82" customWidth="1"/>
    <col min="2054" max="2054" width="10.85546875" style="82" customWidth="1"/>
    <col min="2055" max="2055" width="11" style="82" customWidth="1"/>
    <col min="2056" max="2056" width="12.140625" style="82" customWidth="1"/>
    <col min="2057" max="2057" width="11.7109375" style="82" customWidth="1"/>
    <col min="2058" max="2060" width="11.5703125" style="82" customWidth="1"/>
    <col min="2061" max="2061" width="12.42578125" style="82" customWidth="1"/>
    <col min="2062" max="2062" width="12.7109375" style="82" customWidth="1"/>
    <col min="2063" max="2063" width="13.7109375" style="82" customWidth="1"/>
    <col min="2064" max="2303" width="9.140625" style="82"/>
    <col min="2304" max="2304" width="8.7109375" style="82" customWidth="1"/>
    <col min="2305" max="2305" width="8.85546875" style="82" customWidth="1"/>
    <col min="2306" max="2306" width="42.42578125" style="82" customWidth="1"/>
    <col min="2307" max="2307" width="7.85546875" style="82" customWidth="1"/>
    <col min="2308" max="2308" width="9.140625" style="82"/>
    <col min="2309" max="2309" width="10.7109375" style="82" customWidth="1"/>
    <col min="2310" max="2310" width="10.85546875" style="82" customWidth="1"/>
    <col min="2311" max="2311" width="11" style="82" customWidth="1"/>
    <col min="2312" max="2312" width="12.140625" style="82" customWidth="1"/>
    <col min="2313" max="2313" width="11.7109375" style="82" customWidth="1"/>
    <col min="2314" max="2316" width="11.5703125" style="82" customWidth="1"/>
    <col min="2317" max="2317" width="12.42578125" style="82" customWidth="1"/>
    <col min="2318" max="2318" width="12.7109375" style="82" customWidth="1"/>
    <col min="2319" max="2319" width="13.7109375" style="82" customWidth="1"/>
    <col min="2320" max="2559" width="9.140625" style="82"/>
    <col min="2560" max="2560" width="8.7109375" style="82" customWidth="1"/>
    <col min="2561" max="2561" width="8.85546875" style="82" customWidth="1"/>
    <col min="2562" max="2562" width="42.42578125" style="82" customWidth="1"/>
    <col min="2563" max="2563" width="7.85546875" style="82" customWidth="1"/>
    <col min="2564" max="2564" width="9.140625" style="82"/>
    <col min="2565" max="2565" width="10.7109375" style="82" customWidth="1"/>
    <col min="2566" max="2566" width="10.85546875" style="82" customWidth="1"/>
    <col min="2567" max="2567" width="11" style="82" customWidth="1"/>
    <col min="2568" max="2568" width="12.140625" style="82" customWidth="1"/>
    <col min="2569" max="2569" width="11.7109375" style="82" customWidth="1"/>
    <col min="2570" max="2572" width="11.5703125" style="82" customWidth="1"/>
    <col min="2573" max="2573" width="12.42578125" style="82" customWidth="1"/>
    <col min="2574" max="2574" width="12.7109375" style="82" customWidth="1"/>
    <col min="2575" max="2575" width="13.7109375" style="82" customWidth="1"/>
    <col min="2576" max="2815" width="9.140625" style="82"/>
    <col min="2816" max="2816" width="8.7109375" style="82" customWidth="1"/>
    <col min="2817" max="2817" width="8.85546875" style="82" customWidth="1"/>
    <col min="2818" max="2818" width="42.42578125" style="82" customWidth="1"/>
    <col min="2819" max="2819" width="7.85546875" style="82" customWidth="1"/>
    <col min="2820" max="2820" width="9.140625" style="82"/>
    <col min="2821" max="2821" width="10.7109375" style="82" customWidth="1"/>
    <col min="2822" max="2822" width="10.85546875" style="82" customWidth="1"/>
    <col min="2823" max="2823" width="11" style="82" customWidth="1"/>
    <col min="2824" max="2824" width="12.140625" style="82" customWidth="1"/>
    <col min="2825" max="2825" width="11.7109375" style="82" customWidth="1"/>
    <col min="2826" max="2828" width="11.5703125" style="82" customWidth="1"/>
    <col min="2829" max="2829" width="12.42578125" style="82" customWidth="1"/>
    <col min="2830" max="2830" width="12.7109375" style="82" customWidth="1"/>
    <col min="2831" max="2831" width="13.7109375" style="82" customWidth="1"/>
    <col min="2832" max="3071" width="9.140625" style="82"/>
    <col min="3072" max="3072" width="8.7109375" style="82" customWidth="1"/>
    <col min="3073" max="3073" width="8.85546875" style="82" customWidth="1"/>
    <col min="3074" max="3074" width="42.42578125" style="82" customWidth="1"/>
    <col min="3075" max="3075" width="7.85546875" style="82" customWidth="1"/>
    <col min="3076" max="3076" width="9.140625" style="82"/>
    <col min="3077" max="3077" width="10.7109375" style="82" customWidth="1"/>
    <col min="3078" max="3078" width="10.85546875" style="82" customWidth="1"/>
    <col min="3079" max="3079" width="11" style="82" customWidth="1"/>
    <col min="3080" max="3080" width="12.140625" style="82" customWidth="1"/>
    <col min="3081" max="3081" width="11.7109375" style="82" customWidth="1"/>
    <col min="3082" max="3084" width="11.5703125" style="82" customWidth="1"/>
    <col min="3085" max="3085" width="12.42578125" style="82" customWidth="1"/>
    <col min="3086" max="3086" width="12.7109375" style="82" customWidth="1"/>
    <col min="3087" max="3087" width="13.7109375" style="82" customWidth="1"/>
    <col min="3088" max="3327" width="9.140625" style="82"/>
    <col min="3328" max="3328" width="8.7109375" style="82" customWidth="1"/>
    <col min="3329" max="3329" width="8.85546875" style="82" customWidth="1"/>
    <col min="3330" max="3330" width="42.42578125" style="82" customWidth="1"/>
    <col min="3331" max="3331" width="7.85546875" style="82" customWidth="1"/>
    <col min="3332" max="3332" width="9.140625" style="82"/>
    <col min="3333" max="3333" width="10.7109375" style="82" customWidth="1"/>
    <col min="3334" max="3334" width="10.85546875" style="82" customWidth="1"/>
    <col min="3335" max="3335" width="11" style="82" customWidth="1"/>
    <col min="3336" max="3336" width="12.140625" style="82" customWidth="1"/>
    <col min="3337" max="3337" width="11.7109375" style="82" customWidth="1"/>
    <col min="3338" max="3340" width="11.5703125" style="82" customWidth="1"/>
    <col min="3341" max="3341" width="12.42578125" style="82" customWidth="1"/>
    <col min="3342" max="3342" width="12.7109375" style="82" customWidth="1"/>
    <col min="3343" max="3343" width="13.7109375" style="82" customWidth="1"/>
    <col min="3344" max="3583" width="9.140625" style="82"/>
    <col min="3584" max="3584" width="8.7109375" style="82" customWidth="1"/>
    <col min="3585" max="3585" width="8.85546875" style="82" customWidth="1"/>
    <col min="3586" max="3586" width="42.42578125" style="82" customWidth="1"/>
    <col min="3587" max="3587" width="7.85546875" style="82" customWidth="1"/>
    <col min="3588" max="3588" width="9.140625" style="82"/>
    <col min="3589" max="3589" width="10.7109375" style="82" customWidth="1"/>
    <col min="3590" max="3590" width="10.85546875" style="82" customWidth="1"/>
    <col min="3591" max="3591" width="11" style="82" customWidth="1"/>
    <col min="3592" max="3592" width="12.140625" style="82" customWidth="1"/>
    <col min="3593" max="3593" width="11.7109375" style="82" customWidth="1"/>
    <col min="3594" max="3596" width="11.5703125" style="82" customWidth="1"/>
    <col min="3597" max="3597" width="12.42578125" style="82" customWidth="1"/>
    <col min="3598" max="3598" width="12.7109375" style="82" customWidth="1"/>
    <col min="3599" max="3599" width="13.7109375" style="82" customWidth="1"/>
    <col min="3600" max="3839" width="9.140625" style="82"/>
    <col min="3840" max="3840" width="8.7109375" style="82" customWidth="1"/>
    <col min="3841" max="3841" width="8.85546875" style="82" customWidth="1"/>
    <col min="3842" max="3842" width="42.42578125" style="82" customWidth="1"/>
    <col min="3843" max="3843" width="7.85546875" style="82" customWidth="1"/>
    <col min="3844" max="3844" width="9.140625" style="82"/>
    <col min="3845" max="3845" width="10.7109375" style="82" customWidth="1"/>
    <col min="3846" max="3846" width="10.85546875" style="82" customWidth="1"/>
    <col min="3847" max="3847" width="11" style="82" customWidth="1"/>
    <col min="3848" max="3848" width="12.140625" style="82" customWidth="1"/>
    <col min="3849" max="3849" width="11.7109375" style="82" customWidth="1"/>
    <col min="3850" max="3852" width="11.5703125" style="82" customWidth="1"/>
    <col min="3853" max="3853" width="12.42578125" style="82" customWidth="1"/>
    <col min="3854" max="3854" width="12.7109375" style="82" customWidth="1"/>
    <col min="3855" max="3855" width="13.7109375" style="82" customWidth="1"/>
    <col min="3856" max="4095" width="9.140625" style="82"/>
    <col min="4096" max="4096" width="8.7109375" style="82" customWidth="1"/>
    <col min="4097" max="4097" width="8.85546875" style="82" customWidth="1"/>
    <col min="4098" max="4098" width="42.42578125" style="82" customWidth="1"/>
    <col min="4099" max="4099" width="7.85546875" style="82" customWidth="1"/>
    <col min="4100" max="4100" width="9.140625" style="82"/>
    <col min="4101" max="4101" width="10.7109375" style="82" customWidth="1"/>
    <col min="4102" max="4102" width="10.85546875" style="82" customWidth="1"/>
    <col min="4103" max="4103" width="11" style="82" customWidth="1"/>
    <col min="4104" max="4104" width="12.140625" style="82" customWidth="1"/>
    <col min="4105" max="4105" width="11.7109375" style="82" customWidth="1"/>
    <col min="4106" max="4108" width="11.5703125" style="82" customWidth="1"/>
    <col min="4109" max="4109" width="12.42578125" style="82" customWidth="1"/>
    <col min="4110" max="4110" width="12.7109375" style="82" customWidth="1"/>
    <col min="4111" max="4111" width="13.7109375" style="82" customWidth="1"/>
    <col min="4112" max="4351" width="9.140625" style="82"/>
    <col min="4352" max="4352" width="8.7109375" style="82" customWidth="1"/>
    <col min="4353" max="4353" width="8.85546875" style="82" customWidth="1"/>
    <col min="4354" max="4354" width="42.42578125" style="82" customWidth="1"/>
    <col min="4355" max="4355" width="7.85546875" style="82" customWidth="1"/>
    <col min="4356" max="4356" width="9.140625" style="82"/>
    <col min="4357" max="4357" width="10.7109375" style="82" customWidth="1"/>
    <col min="4358" max="4358" width="10.85546875" style="82" customWidth="1"/>
    <col min="4359" max="4359" width="11" style="82" customWidth="1"/>
    <col min="4360" max="4360" width="12.140625" style="82" customWidth="1"/>
    <col min="4361" max="4361" width="11.7109375" style="82" customWidth="1"/>
    <col min="4362" max="4364" width="11.5703125" style="82" customWidth="1"/>
    <col min="4365" max="4365" width="12.42578125" style="82" customWidth="1"/>
    <col min="4366" max="4366" width="12.7109375" style="82" customWidth="1"/>
    <col min="4367" max="4367" width="13.7109375" style="82" customWidth="1"/>
    <col min="4368" max="4607" width="9.140625" style="82"/>
    <col min="4608" max="4608" width="8.7109375" style="82" customWidth="1"/>
    <col min="4609" max="4609" width="8.85546875" style="82" customWidth="1"/>
    <col min="4610" max="4610" width="42.42578125" style="82" customWidth="1"/>
    <col min="4611" max="4611" width="7.85546875" style="82" customWidth="1"/>
    <col min="4612" max="4612" width="9.140625" style="82"/>
    <col min="4613" max="4613" width="10.7109375" style="82" customWidth="1"/>
    <col min="4614" max="4614" width="10.85546875" style="82" customWidth="1"/>
    <col min="4615" max="4615" width="11" style="82" customWidth="1"/>
    <col min="4616" max="4616" width="12.140625" style="82" customWidth="1"/>
    <col min="4617" max="4617" width="11.7109375" style="82" customWidth="1"/>
    <col min="4618" max="4620" width="11.5703125" style="82" customWidth="1"/>
    <col min="4621" max="4621" width="12.42578125" style="82" customWidth="1"/>
    <col min="4622" max="4622" width="12.7109375" style="82" customWidth="1"/>
    <col min="4623" max="4623" width="13.7109375" style="82" customWidth="1"/>
    <col min="4624" max="4863" width="9.140625" style="82"/>
    <col min="4864" max="4864" width="8.7109375" style="82" customWidth="1"/>
    <col min="4865" max="4865" width="8.85546875" style="82" customWidth="1"/>
    <col min="4866" max="4866" width="42.42578125" style="82" customWidth="1"/>
    <col min="4867" max="4867" width="7.85546875" style="82" customWidth="1"/>
    <col min="4868" max="4868" width="9.140625" style="82"/>
    <col min="4869" max="4869" width="10.7109375" style="82" customWidth="1"/>
    <col min="4870" max="4870" width="10.85546875" style="82" customWidth="1"/>
    <col min="4871" max="4871" width="11" style="82" customWidth="1"/>
    <col min="4872" max="4872" width="12.140625" style="82" customWidth="1"/>
    <col min="4873" max="4873" width="11.7109375" style="82" customWidth="1"/>
    <col min="4874" max="4876" width="11.5703125" style="82" customWidth="1"/>
    <col min="4877" max="4877" width="12.42578125" style="82" customWidth="1"/>
    <col min="4878" max="4878" width="12.7109375" style="82" customWidth="1"/>
    <col min="4879" max="4879" width="13.7109375" style="82" customWidth="1"/>
    <col min="4880" max="5119" width="9.140625" style="82"/>
    <col min="5120" max="5120" width="8.7109375" style="82" customWidth="1"/>
    <col min="5121" max="5121" width="8.85546875" style="82" customWidth="1"/>
    <col min="5122" max="5122" width="42.42578125" style="82" customWidth="1"/>
    <col min="5123" max="5123" width="7.85546875" style="82" customWidth="1"/>
    <col min="5124" max="5124" width="9.140625" style="82"/>
    <col min="5125" max="5125" width="10.7109375" style="82" customWidth="1"/>
    <col min="5126" max="5126" width="10.85546875" style="82" customWidth="1"/>
    <col min="5127" max="5127" width="11" style="82" customWidth="1"/>
    <col min="5128" max="5128" width="12.140625" style="82" customWidth="1"/>
    <col min="5129" max="5129" width="11.7109375" style="82" customWidth="1"/>
    <col min="5130" max="5132" width="11.5703125" style="82" customWidth="1"/>
    <col min="5133" max="5133" width="12.42578125" style="82" customWidth="1"/>
    <col min="5134" max="5134" width="12.7109375" style="82" customWidth="1"/>
    <col min="5135" max="5135" width="13.7109375" style="82" customWidth="1"/>
    <col min="5136" max="5375" width="9.140625" style="82"/>
    <col min="5376" max="5376" width="8.7109375" style="82" customWidth="1"/>
    <col min="5377" max="5377" width="8.85546875" style="82" customWidth="1"/>
    <col min="5378" max="5378" width="42.42578125" style="82" customWidth="1"/>
    <col min="5379" max="5379" width="7.85546875" style="82" customWidth="1"/>
    <col min="5380" max="5380" width="9.140625" style="82"/>
    <col min="5381" max="5381" width="10.7109375" style="82" customWidth="1"/>
    <col min="5382" max="5382" width="10.85546875" style="82" customWidth="1"/>
    <col min="5383" max="5383" width="11" style="82" customWidth="1"/>
    <col min="5384" max="5384" width="12.140625" style="82" customWidth="1"/>
    <col min="5385" max="5385" width="11.7109375" style="82" customWidth="1"/>
    <col min="5386" max="5388" width="11.5703125" style="82" customWidth="1"/>
    <col min="5389" max="5389" width="12.42578125" style="82" customWidth="1"/>
    <col min="5390" max="5390" width="12.7109375" style="82" customWidth="1"/>
    <col min="5391" max="5391" width="13.7109375" style="82" customWidth="1"/>
    <col min="5392" max="5631" width="9.140625" style="82"/>
    <col min="5632" max="5632" width="8.7109375" style="82" customWidth="1"/>
    <col min="5633" max="5633" width="8.85546875" style="82" customWidth="1"/>
    <col min="5634" max="5634" width="42.42578125" style="82" customWidth="1"/>
    <col min="5635" max="5635" width="7.85546875" style="82" customWidth="1"/>
    <col min="5636" max="5636" width="9.140625" style="82"/>
    <col min="5637" max="5637" width="10.7109375" style="82" customWidth="1"/>
    <col min="5638" max="5638" width="10.85546875" style="82" customWidth="1"/>
    <col min="5639" max="5639" width="11" style="82" customWidth="1"/>
    <col min="5640" max="5640" width="12.140625" style="82" customWidth="1"/>
    <col min="5641" max="5641" width="11.7109375" style="82" customWidth="1"/>
    <col min="5642" max="5644" width="11.5703125" style="82" customWidth="1"/>
    <col min="5645" max="5645" width="12.42578125" style="82" customWidth="1"/>
    <col min="5646" max="5646" width="12.7109375" style="82" customWidth="1"/>
    <col min="5647" max="5647" width="13.7109375" style="82" customWidth="1"/>
    <col min="5648" max="5887" width="9.140625" style="82"/>
    <col min="5888" max="5888" width="8.7109375" style="82" customWidth="1"/>
    <col min="5889" max="5889" width="8.85546875" style="82" customWidth="1"/>
    <col min="5890" max="5890" width="42.42578125" style="82" customWidth="1"/>
    <col min="5891" max="5891" width="7.85546875" style="82" customWidth="1"/>
    <col min="5892" max="5892" width="9.140625" style="82"/>
    <col min="5893" max="5893" width="10.7109375" style="82" customWidth="1"/>
    <col min="5894" max="5894" width="10.85546875" style="82" customWidth="1"/>
    <col min="5895" max="5895" width="11" style="82" customWidth="1"/>
    <col min="5896" max="5896" width="12.140625" style="82" customWidth="1"/>
    <col min="5897" max="5897" width="11.7109375" style="82" customWidth="1"/>
    <col min="5898" max="5900" width="11.5703125" style="82" customWidth="1"/>
    <col min="5901" max="5901" width="12.42578125" style="82" customWidth="1"/>
    <col min="5902" max="5902" width="12.7109375" style="82" customWidth="1"/>
    <col min="5903" max="5903" width="13.7109375" style="82" customWidth="1"/>
    <col min="5904" max="6143" width="9.140625" style="82"/>
    <col min="6144" max="6144" width="8.7109375" style="82" customWidth="1"/>
    <col min="6145" max="6145" width="8.85546875" style="82" customWidth="1"/>
    <col min="6146" max="6146" width="42.42578125" style="82" customWidth="1"/>
    <col min="6147" max="6147" width="7.85546875" style="82" customWidth="1"/>
    <col min="6148" max="6148" width="9.140625" style="82"/>
    <col min="6149" max="6149" width="10.7109375" style="82" customWidth="1"/>
    <col min="6150" max="6150" width="10.85546875" style="82" customWidth="1"/>
    <col min="6151" max="6151" width="11" style="82" customWidth="1"/>
    <col min="6152" max="6152" width="12.140625" style="82" customWidth="1"/>
    <col min="6153" max="6153" width="11.7109375" style="82" customWidth="1"/>
    <col min="6154" max="6156" width="11.5703125" style="82" customWidth="1"/>
    <col min="6157" max="6157" width="12.42578125" style="82" customWidth="1"/>
    <col min="6158" max="6158" width="12.7109375" style="82" customWidth="1"/>
    <col min="6159" max="6159" width="13.7109375" style="82" customWidth="1"/>
    <col min="6160" max="6399" width="9.140625" style="82"/>
    <col min="6400" max="6400" width="8.7109375" style="82" customWidth="1"/>
    <col min="6401" max="6401" width="8.85546875" style="82" customWidth="1"/>
    <col min="6402" max="6402" width="42.42578125" style="82" customWidth="1"/>
    <col min="6403" max="6403" width="7.85546875" style="82" customWidth="1"/>
    <col min="6404" max="6404" width="9.140625" style="82"/>
    <col min="6405" max="6405" width="10.7109375" style="82" customWidth="1"/>
    <col min="6406" max="6406" width="10.85546875" style="82" customWidth="1"/>
    <col min="6407" max="6407" width="11" style="82" customWidth="1"/>
    <col min="6408" max="6408" width="12.140625" style="82" customWidth="1"/>
    <col min="6409" max="6409" width="11.7109375" style="82" customWidth="1"/>
    <col min="6410" max="6412" width="11.5703125" style="82" customWidth="1"/>
    <col min="6413" max="6413" width="12.42578125" style="82" customWidth="1"/>
    <col min="6414" max="6414" width="12.7109375" style="82" customWidth="1"/>
    <col min="6415" max="6415" width="13.7109375" style="82" customWidth="1"/>
    <col min="6416" max="6655" width="9.140625" style="82"/>
    <col min="6656" max="6656" width="8.7109375" style="82" customWidth="1"/>
    <col min="6657" max="6657" width="8.85546875" style="82" customWidth="1"/>
    <col min="6658" max="6658" width="42.42578125" style="82" customWidth="1"/>
    <col min="6659" max="6659" width="7.85546875" style="82" customWidth="1"/>
    <col min="6660" max="6660" width="9.140625" style="82"/>
    <col min="6661" max="6661" width="10.7109375" style="82" customWidth="1"/>
    <col min="6662" max="6662" width="10.85546875" style="82" customWidth="1"/>
    <col min="6663" max="6663" width="11" style="82" customWidth="1"/>
    <col min="6664" max="6664" width="12.140625" style="82" customWidth="1"/>
    <col min="6665" max="6665" width="11.7109375" style="82" customWidth="1"/>
    <col min="6666" max="6668" width="11.5703125" style="82" customWidth="1"/>
    <col min="6669" max="6669" width="12.42578125" style="82" customWidth="1"/>
    <col min="6670" max="6670" width="12.7109375" style="82" customWidth="1"/>
    <col min="6671" max="6671" width="13.7109375" style="82" customWidth="1"/>
    <col min="6672" max="6911" width="9.140625" style="82"/>
    <col min="6912" max="6912" width="8.7109375" style="82" customWidth="1"/>
    <col min="6913" max="6913" width="8.85546875" style="82" customWidth="1"/>
    <col min="6914" max="6914" width="42.42578125" style="82" customWidth="1"/>
    <col min="6915" max="6915" width="7.85546875" style="82" customWidth="1"/>
    <col min="6916" max="6916" width="9.140625" style="82"/>
    <col min="6917" max="6917" width="10.7109375" style="82" customWidth="1"/>
    <col min="6918" max="6918" width="10.85546875" style="82" customWidth="1"/>
    <col min="6919" max="6919" width="11" style="82" customWidth="1"/>
    <col min="6920" max="6920" width="12.140625" style="82" customWidth="1"/>
    <col min="6921" max="6921" width="11.7109375" style="82" customWidth="1"/>
    <col min="6922" max="6924" width="11.5703125" style="82" customWidth="1"/>
    <col min="6925" max="6925" width="12.42578125" style="82" customWidth="1"/>
    <col min="6926" max="6926" width="12.7109375" style="82" customWidth="1"/>
    <col min="6927" max="6927" width="13.7109375" style="82" customWidth="1"/>
    <col min="6928" max="7167" width="9.140625" style="82"/>
    <col min="7168" max="7168" width="8.7109375" style="82" customWidth="1"/>
    <col min="7169" max="7169" width="8.85546875" style="82" customWidth="1"/>
    <col min="7170" max="7170" width="42.42578125" style="82" customWidth="1"/>
    <col min="7171" max="7171" width="7.85546875" style="82" customWidth="1"/>
    <col min="7172" max="7172" width="9.140625" style="82"/>
    <col min="7173" max="7173" width="10.7109375" style="82" customWidth="1"/>
    <col min="7174" max="7174" width="10.85546875" style="82" customWidth="1"/>
    <col min="7175" max="7175" width="11" style="82" customWidth="1"/>
    <col min="7176" max="7176" width="12.140625" style="82" customWidth="1"/>
    <col min="7177" max="7177" width="11.7109375" style="82" customWidth="1"/>
    <col min="7178" max="7180" width="11.5703125" style="82" customWidth="1"/>
    <col min="7181" max="7181" width="12.42578125" style="82" customWidth="1"/>
    <col min="7182" max="7182" width="12.7109375" style="82" customWidth="1"/>
    <col min="7183" max="7183" width="13.7109375" style="82" customWidth="1"/>
    <col min="7184" max="7423" width="9.140625" style="82"/>
    <col min="7424" max="7424" width="8.7109375" style="82" customWidth="1"/>
    <col min="7425" max="7425" width="8.85546875" style="82" customWidth="1"/>
    <col min="7426" max="7426" width="42.42578125" style="82" customWidth="1"/>
    <col min="7427" max="7427" width="7.85546875" style="82" customWidth="1"/>
    <col min="7428" max="7428" width="9.140625" style="82"/>
    <col min="7429" max="7429" width="10.7109375" style="82" customWidth="1"/>
    <col min="7430" max="7430" width="10.85546875" style="82" customWidth="1"/>
    <col min="7431" max="7431" width="11" style="82" customWidth="1"/>
    <col min="7432" max="7432" width="12.140625" style="82" customWidth="1"/>
    <col min="7433" max="7433" width="11.7109375" style="82" customWidth="1"/>
    <col min="7434" max="7436" width="11.5703125" style="82" customWidth="1"/>
    <col min="7437" max="7437" width="12.42578125" style="82" customWidth="1"/>
    <col min="7438" max="7438" width="12.7109375" style="82" customWidth="1"/>
    <col min="7439" max="7439" width="13.7109375" style="82" customWidth="1"/>
    <col min="7440" max="7679" width="9.140625" style="82"/>
    <col min="7680" max="7680" width="8.7109375" style="82" customWidth="1"/>
    <col min="7681" max="7681" width="8.85546875" style="82" customWidth="1"/>
    <col min="7682" max="7682" width="42.42578125" style="82" customWidth="1"/>
    <col min="7683" max="7683" width="7.85546875" style="82" customWidth="1"/>
    <col min="7684" max="7684" width="9.140625" style="82"/>
    <col min="7685" max="7685" width="10.7109375" style="82" customWidth="1"/>
    <col min="7686" max="7686" width="10.85546875" style="82" customWidth="1"/>
    <col min="7687" max="7687" width="11" style="82" customWidth="1"/>
    <col min="7688" max="7688" width="12.140625" style="82" customWidth="1"/>
    <col min="7689" max="7689" width="11.7109375" style="82" customWidth="1"/>
    <col min="7690" max="7692" width="11.5703125" style="82" customWidth="1"/>
    <col min="7693" max="7693" width="12.42578125" style="82" customWidth="1"/>
    <col min="7694" max="7694" width="12.7109375" style="82" customWidth="1"/>
    <col min="7695" max="7695" width="13.7109375" style="82" customWidth="1"/>
    <col min="7696" max="7935" width="9.140625" style="82"/>
    <col min="7936" max="7936" width="8.7109375" style="82" customWidth="1"/>
    <col min="7937" max="7937" width="8.85546875" style="82" customWidth="1"/>
    <col min="7938" max="7938" width="42.42578125" style="82" customWidth="1"/>
    <col min="7939" max="7939" width="7.85546875" style="82" customWidth="1"/>
    <col min="7940" max="7940" width="9.140625" style="82"/>
    <col min="7941" max="7941" width="10.7109375" style="82" customWidth="1"/>
    <col min="7942" max="7942" width="10.85546875" style="82" customWidth="1"/>
    <col min="7943" max="7943" width="11" style="82" customWidth="1"/>
    <col min="7944" max="7944" width="12.140625" style="82" customWidth="1"/>
    <col min="7945" max="7945" width="11.7109375" style="82" customWidth="1"/>
    <col min="7946" max="7948" width="11.5703125" style="82" customWidth="1"/>
    <col min="7949" max="7949" width="12.42578125" style="82" customWidth="1"/>
    <col min="7950" max="7950" width="12.7109375" style="82" customWidth="1"/>
    <col min="7951" max="7951" width="13.7109375" style="82" customWidth="1"/>
    <col min="7952" max="8191" width="9.140625" style="82"/>
    <col min="8192" max="8192" width="8.7109375" style="82" customWidth="1"/>
    <col min="8193" max="8193" width="8.85546875" style="82" customWidth="1"/>
    <col min="8194" max="8194" width="42.42578125" style="82" customWidth="1"/>
    <col min="8195" max="8195" width="7.85546875" style="82" customWidth="1"/>
    <col min="8196" max="8196" width="9.140625" style="82"/>
    <col min="8197" max="8197" width="10.7109375" style="82" customWidth="1"/>
    <col min="8198" max="8198" width="10.85546875" style="82" customWidth="1"/>
    <col min="8199" max="8199" width="11" style="82" customWidth="1"/>
    <col min="8200" max="8200" width="12.140625" style="82" customWidth="1"/>
    <col min="8201" max="8201" width="11.7109375" style="82" customWidth="1"/>
    <col min="8202" max="8204" width="11.5703125" style="82" customWidth="1"/>
    <col min="8205" max="8205" width="12.42578125" style="82" customWidth="1"/>
    <col min="8206" max="8206" width="12.7109375" style="82" customWidth="1"/>
    <col min="8207" max="8207" width="13.7109375" style="82" customWidth="1"/>
    <col min="8208" max="8447" width="9.140625" style="82"/>
    <col min="8448" max="8448" width="8.7109375" style="82" customWidth="1"/>
    <col min="8449" max="8449" width="8.85546875" style="82" customWidth="1"/>
    <col min="8450" max="8450" width="42.42578125" style="82" customWidth="1"/>
    <col min="8451" max="8451" width="7.85546875" style="82" customWidth="1"/>
    <col min="8452" max="8452" width="9.140625" style="82"/>
    <col min="8453" max="8453" width="10.7109375" style="82" customWidth="1"/>
    <col min="8454" max="8454" width="10.85546875" style="82" customWidth="1"/>
    <col min="8455" max="8455" width="11" style="82" customWidth="1"/>
    <col min="8456" max="8456" width="12.140625" style="82" customWidth="1"/>
    <col min="8457" max="8457" width="11.7109375" style="82" customWidth="1"/>
    <col min="8458" max="8460" width="11.5703125" style="82" customWidth="1"/>
    <col min="8461" max="8461" width="12.42578125" style="82" customWidth="1"/>
    <col min="8462" max="8462" width="12.7109375" style="82" customWidth="1"/>
    <col min="8463" max="8463" width="13.7109375" style="82" customWidth="1"/>
    <col min="8464" max="8703" width="9.140625" style="82"/>
    <col min="8704" max="8704" width="8.7109375" style="82" customWidth="1"/>
    <col min="8705" max="8705" width="8.85546875" style="82" customWidth="1"/>
    <col min="8706" max="8706" width="42.42578125" style="82" customWidth="1"/>
    <col min="8707" max="8707" width="7.85546875" style="82" customWidth="1"/>
    <col min="8708" max="8708" width="9.140625" style="82"/>
    <col min="8709" max="8709" width="10.7109375" style="82" customWidth="1"/>
    <col min="8710" max="8710" width="10.85546875" style="82" customWidth="1"/>
    <col min="8711" max="8711" width="11" style="82" customWidth="1"/>
    <col min="8712" max="8712" width="12.140625" style="82" customWidth="1"/>
    <col min="8713" max="8713" width="11.7109375" style="82" customWidth="1"/>
    <col min="8714" max="8716" width="11.5703125" style="82" customWidth="1"/>
    <col min="8717" max="8717" width="12.42578125" style="82" customWidth="1"/>
    <col min="8718" max="8718" width="12.7109375" style="82" customWidth="1"/>
    <col min="8719" max="8719" width="13.7109375" style="82" customWidth="1"/>
    <col min="8720" max="8959" width="9.140625" style="82"/>
    <col min="8960" max="8960" width="8.7109375" style="82" customWidth="1"/>
    <col min="8961" max="8961" width="8.85546875" style="82" customWidth="1"/>
    <col min="8962" max="8962" width="42.42578125" style="82" customWidth="1"/>
    <col min="8963" max="8963" width="7.85546875" style="82" customWidth="1"/>
    <col min="8964" max="8964" width="9.140625" style="82"/>
    <col min="8965" max="8965" width="10.7109375" style="82" customWidth="1"/>
    <col min="8966" max="8966" width="10.85546875" style="82" customWidth="1"/>
    <col min="8967" max="8967" width="11" style="82" customWidth="1"/>
    <col min="8968" max="8968" width="12.140625" style="82" customWidth="1"/>
    <col min="8969" max="8969" width="11.7109375" style="82" customWidth="1"/>
    <col min="8970" max="8972" width="11.5703125" style="82" customWidth="1"/>
    <col min="8973" max="8973" width="12.42578125" style="82" customWidth="1"/>
    <col min="8974" max="8974" width="12.7109375" style="82" customWidth="1"/>
    <col min="8975" max="8975" width="13.7109375" style="82" customWidth="1"/>
    <col min="8976" max="9215" width="9.140625" style="82"/>
    <col min="9216" max="9216" width="8.7109375" style="82" customWidth="1"/>
    <col min="9217" max="9217" width="8.85546875" style="82" customWidth="1"/>
    <col min="9218" max="9218" width="42.42578125" style="82" customWidth="1"/>
    <col min="9219" max="9219" width="7.85546875" style="82" customWidth="1"/>
    <col min="9220" max="9220" width="9.140625" style="82"/>
    <col min="9221" max="9221" width="10.7109375" style="82" customWidth="1"/>
    <col min="9222" max="9222" width="10.85546875" style="82" customWidth="1"/>
    <col min="9223" max="9223" width="11" style="82" customWidth="1"/>
    <col min="9224" max="9224" width="12.140625" style="82" customWidth="1"/>
    <col min="9225" max="9225" width="11.7109375" style="82" customWidth="1"/>
    <col min="9226" max="9228" width="11.5703125" style="82" customWidth="1"/>
    <col min="9229" max="9229" width="12.42578125" style="82" customWidth="1"/>
    <col min="9230" max="9230" width="12.7109375" style="82" customWidth="1"/>
    <col min="9231" max="9231" width="13.7109375" style="82" customWidth="1"/>
    <col min="9232" max="9471" width="9.140625" style="82"/>
    <col min="9472" max="9472" width="8.7109375" style="82" customWidth="1"/>
    <col min="9473" max="9473" width="8.85546875" style="82" customWidth="1"/>
    <col min="9474" max="9474" width="42.42578125" style="82" customWidth="1"/>
    <col min="9475" max="9475" width="7.85546875" style="82" customWidth="1"/>
    <col min="9476" max="9476" width="9.140625" style="82"/>
    <col min="9477" max="9477" width="10.7109375" style="82" customWidth="1"/>
    <col min="9478" max="9478" width="10.85546875" style="82" customWidth="1"/>
    <col min="9479" max="9479" width="11" style="82" customWidth="1"/>
    <col min="9480" max="9480" width="12.140625" style="82" customWidth="1"/>
    <col min="9481" max="9481" width="11.7109375" style="82" customWidth="1"/>
    <col min="9482" max="9484" width="11.5703125" style="82" customWidth="1"/>
    <col min="9485" max="9485" width="12.42578125" style="82" customWidth="1"/>
    <col min="9486" max="9486" width="12.7109375" style="82" customWidth="1"/>
    <col min="9487" max="9487" width="13.7109375" style="82" customWidth="1"/>
    <col min="9488" max="9727" width="9.140625" style="82"/>
    <col min="9728" max="9728" width="8.7109375" style="82" customWidth="1"/>
    <col min="9729" max="9729" width="8.85546875" style="82" customWidth="1"/>
    <col min="9730" max="9730" width="42.42578125" style="82" customWidth="1"/>
    <col min="9731" max="9731" width="7.85546875" style="82" customWidth="1"/>
    <col min="9732" max="9732" width="9.140625" style="82"/>
    <col min="9733" max="9733" width="10.7109375" style="82" customWidth="1"/>
    <col min="9734" max="9734" width="10.85546875" style="82" customWidth="1"/>
    <col min="9735" max="9735" width="11" style="82" customWidth="1"/>
    <col min="9736" max="9736" width="12.140625" style="82" customWidth="1"/>
    <col min="9737" max="9737" width="11.7109375" style="82" customWidth="1"/>
    <col min="9738" max="9740" width="11.5703125" style="82" customWidth="1"/>
    <col min="9741" max="9741" width="12.42578125" style="82" customWidth="1"/>
    <col min="9742" max="9742" width="12.7109375" style="82" customWidth="1"/>
    <col min="9743" max="9743" width="13.7109375" style="82" customWidth="1"/>
    <col min="9744" max="9983" width="9.140625" style="82"/>
    <col min="9984" max="9984" width="8.7109375" style="82" customWidth="1"/>
    <col min="9985" max="9985" width="8.85546875" style="82" customWidth="1"/>
    <col min="9986" max="9986" width="42.42578125" style="82" customWidth="1"/>
    <col min="9987" max="9987" width="7.85546875" style="82" customWidth="1"/>
    <col min="9988" max="9988" width="9.140625" style="82"/>
    <col min="9989" max="9989" width="10.7109375" style="82" customWidth="1"/>
    <col min="9990" max="9990" width="10.85546875" style="82" customWidth="1"/>
    <col min="9991" max="9991" width="11" style="82" customWidth="1"/>
    <col min="9992" max="9992" width="12.140625" style="82" customWidth="1"/>
    <col min="9993" max="9993" width="11.7109375" style="82" customWidth="1"/>
    <col min="9994" max="9996" width="11.5703125" style="82" customWidth="1"/>
    <col min="9997" max="9997" width="12.42578125" style="82" customWidth="1"/>
    <col min="9998" max="9998" width="12.7109375" style="82" customWidth="1"/>
    <col min="9999" max="9999" width="13.7109375" style="82" customWidth="1"/>
    <col min="10000" max="10239" width="9.140625" style="82"/>
    <col min="10240" max="10240" width="8.7109375" style="82" customWidth="1"/>
    <col min="10241" max="10241" width="8.85546875" style="82" customWidth="1"/>
    <col min="10242" max="10242" width="42.42578125" style="82" customWidth="1"/>
    <col min="10243" max="10243" width="7.85546875" style="82" customWidth="1"/>
    <col min="10244" max="10244" width="9.140625" style="82"/>
    <col min="10245" max="10245" width="10.7109375" style="82" customWidth="1"/>
    <col min="10246" max="10246" width="10.85546875" style="82" customWidth="1"/>
    <col min="10247" max="10247" width="11" style="82" customWidth="1"/>
    <col min="10248" max="10248" width="12.140625" style="82" customWidth="1"/>
    <col min="10249" max="10249" width="11.7109375" style="82" customWidth="1"/>
    <col min="10250" max="10252" width="11.5703125" style="82" customWidth="1"/>
    <col min="10253" max="10253" width="12.42578125" style="82" customWidth="1"/>
    <col min="10254" max="10254" width="12.7109375" style="82" customWidth="1"/>
    <col min="10255" max="10255" width="13.7109375" style="82" customWidth="1"/>
    <col min="10256" max="10495" width="9.140625" style="82"/>
    <col min="10496" max="10496" width="8.7109375" style="82" customWidth="1"/>
    <col min="10497" max="10497" width="8.85546875" style="82" customWidth="1"/>
    <col min="10498" max="10498" width="42.42578125" style="82" customWidth="1"/>
    <col min="10499" max="10499" width="7.85546875" style="82" customWidth="1"/>
    <col min="10500" max="10500" width="9.140625" style="82"/>
    <col min="10501" max="10501" width="10.7109375" style="82" customWidth="1"/>
    <col min="10502" max="10502" width="10.85546875" style="82" customWidth="1"/>
    <col min="10503" max="10503" width="11" style="82" customWidth="1"/>
    <col min="10504" max="10504" width="12.140625" style="82" customWidth="1"/>
    <col min="10505" max="10505" width="11.7109375" style="82" customWidth="1"/>
    <col min="10506" max="10508" width="11.5703125" style="82" customWidth="1"/>
    <col min="10509" max="10509" width="12.42578125" style="82" customWidth="1"/>
    <col min="10510" max="10510" width="12.7109375" style="82" customWidth="1"/>
    <col min="10511" max="10511" width="13.7109375" style="82" customWidth="1"/>
    <col min="10512" max="10751" width="9.140625" style="82"/>
    <col min="10752" max="10752" width="8.7109375" style="82" customWidth="1"/>
    <col min="10753" max="10753" width="8.85546875" style="82" customWidth="1"/>
    <col min="10754" max="10754" width="42.42578125" style="82" customWidth="1"/>
    <col min="10755" max="10755" width="7.85546875" style="82" customWidth="1"/>
    <col min="10756" max="10756" width="9.140625" style="82"/>
    <col min="10757" max="10757" width="10.7109375" style="82" customWidth="1"/>
    <col min="10758" max="10758" width="10.85546875" style="82" customWidth="1"/>
    <col min="10759" max="10759" width="11" style="82" customWidth="1"/>
    <col min="10760" max="10760" width="12.140625" style="82" customWidth="1"/>
    <col min="10761" max="10761" width="11.7109375" style="82" customWidth="1"/>
    <col min="10762" max="10764" width="11.5703125" style="82" customWidth="1"/>
    <col min="10765" max="10765" width="12.42578125" style="82" customWidth="1"/>
    <col min="10766" max="10766" width="12.7109375" style="82" customWidth="1"/>
    <col min="10767" max="10767" width="13.7109375" style="82" customWidth="1"/>
    <col min="10768" max="11007" width="9.140625" style="82"/>
    <col min="11008" max="11008" width="8.7109375" style="82" customWidth="1"/>
    <col min="11009" max="11009" width="8.85546875" style="82" customWidth="1"/>
    <col min="11010" max="11010" width="42.42578125" style="82" customWidth="1"/>
    <col min="11011" max="11011" width="7.85546875" style="82" customWidth="1"/>
    <col min="11012" max="11012" width="9.140625" style="82"/>
    <col min="11013" max="11013" width="10.7109375" style="82" customWidth="1"/>
    <col min="11014" max="11014" width="10.85546875" style="82" customWidth="1"/>
    <col min="11015" max="11015" width="11" style="82" customWidth="1"/>
    <col min="11016" max="11016" width="12.140625" style="82" customWidth="1"/>
    <col min="11017" max="11017" width="11.7109375" style="82" customWidth="1"/>
    <col min="11018" max="11020" width="11.5703125" style="82" customWidth="1"/>
    <col min="11021" max="11021" width="12.42578125" style="82" customWidth="1"/>
    <col min="11022" max="11022" width="12.7109375" style="82" customWidth="1"/>
    <col min="11023" max="11023" width="13.7109375" style="82" customWidth="1"/>
    <col min="11024" max="11263" width="9.140625" style="82"/>
    <col min="11264" max="11264" width="8.7109375" style="82" customWidth="1"/>
    <col min="11265" max="11265" width="8.85546875" style="82" customWidth="1"/>
    <col min="11266" max="11266" width="42.42578125" style="82" customWidth="1"/>
    <col min="11267" max="11267" width="7.85546875" style="82" customWidth="1"/>
    <col min="11268" max="11268" width="9.140625" style="82"/>
    <col min="11269" max="11269" width="10.7109375" style="82" customWidth="1"/>
    <col min="11270" max="11270" width="10.85546875" style="82" customWidth="1"/>
    <col min="11271" max="11271" width="11" style="82" customWidth="1"/>
    <col min="11272" max="11272" width="12.140625" style="82" customWidth="1"/>
    <col min="11273" max="11273" width="11.7109375" style="82" customWidth="1"/>
    <col min="11274" max="11276" width="11.5703125" style="82" customWidth="1"/>
    <col min="11277" max="11277" width="12.42578125" style="82" customWidth="1"/>
    <col min="11278" max="11278" width="12.7109375" style="82" customWidth="1"/>
    <col min="11279" max="11279" width="13.7109375" style="82" customWidth="1"/>
    <col min="11280" max="11519" width="9.140625" style="82"/>
    <col min="11520" max="11520" width="8.7109375" style="82" customWidth="1"/>
    <col min="11521" max="11521" width="8.85546875" style="82" customWidth="1"/>
    <col min="11522" max="11522" width="42.42578125" style="82" customWidth="1"/>
    <col min="11523" max="11523" width="7.85546875" style="82" customWidth="1"/>
    <col min="11524" max="11524" width="9.140625" style="82"/>
    <col min="11525" max="11525" width="10.7109375" style="82" customWidth="1"/>
    <col min="11526" max="11526" width="10.85546875" style="82" customWidth="1"/>
    <col min="11527" max="11527" width="11" style="82" customWidth="1"/>
    <col min="11528" max="11528" width="12.140625" style="82" customWidth="1"/>
    <col min="11529" max="11529" width="11.7109375" style="82" customWidth="1"/>
    <col min="11530" max="11532" width="11.5703125" style="82" customWidth="1"/>
    <col min="11533" max="11533" width="12.42578125" style="82" customWidth="1"/>
    <col min="11534" max="11534" width="12.7109375" style="82" customWidth="1"/>
    <col min="11535" max="11535" width="13.7109375" style="82" customWidth="1"/>
    <col min="11536" max="11775" width="9.140625" style="82"/>
    <col min="11776" max="11776" width="8.7109375" style="82" customWidth="1"/>
    <col min="11777" max="11777" width="8.85546875" style="82" customWidth="1"/>
    <col min="11778" max="11778" width="42.42578125" style="82" customWidth="1"/>
    <col min="11779" max="11779" width="7.85546875" style="82" customWidth="1"/>
    <col min="11780" max="11780" width="9.140625" style="82"/>
    <col min="11781" max="11781" width="10.7109375" style="82" customWidth="1"/>
    <col min="11782" max="11782" width="10.85546875" style="82" customWidth="1"/>
    <col min="11783" max="11783" width="11" style="82" customWidth="1"/>
    <col min="11784" max="11784" width="12.140625" style="82" customWidth="1"/>
    <col min="11785" max="11785" width="11.7109375" style="82" customWidth="1"/>
    <col min="11786" max="11788" width="11.5703125" style="82" customWidth="1"/>
    <col min="11789" max="11789" width="12.42578125" style="82" customWidth="1"/>
    <col min="11790" max="11790" width="12.7109375" style="82" customWidth="1"/>
    <col min="11791" max="11791" width="13.7109375" style="82" customWidth="1"/>
    <col min="11792" max="12031" width="9.140625" style="82"/>
    <col min="12032" max="12032" width="8.7109375" style="82" customWidth="1"/>
    <col min="12033" max="12033" width="8.85546875" style="82" customWidth="1"/>
    <col min="12034" max="12034" width="42.42578125" style="82" customWidth="1"/>
    <col min="12035" max="12035" width="7.85546875" style="82" customWidth="1"/>
    <col min="12036" max="12036" width="9.140625" style="82"/>
    <col min="12037" max="12037" width="10.7109375" style="82" customWidth="1"/>
    <col min="12038" max="12038" width="10.85546875" style="82" customWidth="1"/>
    <col min="12039" max="12039" width="11" style="82" customWidth="1"/>
    <col min="12040" max="12040" width="12.140625" style="82" customWidth="1"/>
    <col min="12041" max="12041" width="11.7109375" style="82" customWidth="1"/>
    <col min="12042" max="12044" width="11.5703125" style="82" customWidth="1"/>
    <col min="12045" max="12045" width="12.42578125" style="82" customWidth="1"/>
    <col min="12046" max="12046" width="12.7109375" style="82" customWidth="1"/>
    <col min="12047" max="12047" width="13.7109375" style="82" customWidth="1"/>
    <col min="12048" max="12287" width="9.140625" style="82"/>
    <col min="12288" max="12288" width="8.7109375" style="82" customWidth="1"/>
    <col min="12289" max="12289" width="8.85546875" style="82" customWidth="1"/>
    <col min="12290" max="12290" width="42.42578125" style="82" customWidth="1"/>
    <col min="12291" max="12291" width="7.85546875" style="82" customWidth="1"/>
    <col min="12292" max="12292" width="9.140625" style="82"/>
    <col min="12293" max="12293" width="10.7109375" style="82" customWidth="1"/>
    <col min="12294" max="12294" width="10.85546875" style="82" customWidth="1"/>
    <col min="12295" max="12295" width="11" style="82" customWidth="1"/>
    <col min="12296" max="12296" width="12.140625" style="82" customWidth="1"/>
    <col min="12297" max="12297" width="11.7109375" style="82" customWidth="1"/>
    <col min="12298" max="12300" width="11.5703125" style="82" customWidth="1"/>
    <col min="12301" max="12301" width="12.42578125" style="82" customWidth="1"/>
    <col min="12302" max="12302" width="12.7109375" style="82" customWidth="1"/>
    <col min="12303" max="12303" width="13.7109375" style="82" customWidth="1"/>
    <col min="12304" max="12543" width="9.140625" style="82"/>
    <col min="12544" max="12544" width="8.7109375" style="82" customWidth="1"/>
    <col min="12545" max="12545" width="8.85546875" style="82" customWidth="1"/>
    <col min="12546" max="12546" width="42.42578125" style="82" customWidth="1"/>
    <col min="12547" max="12547" width="7.85546875" style="82" customWidth="1"/>
    <col min="12548" max="12548" width="9.140625" style="82"/>
    <col min="12549" max="12549" width="10.7109375" style="82" customWidth="1"/>
    <col min="12550" max="12550" width="10.85546875" style="82" customWidth="1"/>
    <col min="12551" max="12551" width="11" style="82" customWidth="1"/>
    <col min="12552" max="12552" width="12.140625" style="82" customWidth="1"/>
    <col min="12553" max="12553" width="11.7109375" style="82" customWidth="1"/>
    <col min="12554" max="12556" width="11.5703125" style="82" customWidth="1"/>
    <col min="12557" max="12557" width="12.42578125" style="82" customWidth="1"/>
    <col min="12558" max="12558" width="12.7109375" style="82" customWidth="1"/>
    <col min="12559" max="12559" width="13.7109375" style="82" customWidth="1"/>
    <col min="12560" max="12799" width="9.140625" style="82"/>
    <col min="12800" max="12800" width="8.7109375" style="82" customWidth="1"/>
    <col min="12801" max="12801" width="8.85546875" style="82" customWidth="1"/>
    <col min="12802" max="12802" width="42.42578125" style="82" customWidth="1"/>
    <col min="12803" max="12803" width="7.85546875" style="82" customWidth="1"/>
    <col min="12804" max="12804" width="9.140625" style="82"/>
    <col min="12805" max="12805" width="10.7109375" style="82" customWidth="1"/>
    <col min="12806" max="12806" width="10.85546875" style="82" customWidth="1"/>
    <col min="12807" max="12807" width="11" style="82" customWidth="1"/>
    <col min="12808" max="12808" width="12.140625" style="82" customWidth="1"/>
    <col min="12809" max="12809" width="11.7109375" style="82" customWidth="1"/>
    <col min="12810" max="12812" width="11.5703125" style="82" customWidth="1"/>
    <col min="12813" max="12813" width="12.42578125" style="82" customWidth="1"/>
    <col min="12814" max="12814" width="12.7109375" style="82" customWidth="1"/>
    <col min="12815" max="12815" width="13.7109375" style="82" customWidth="1"/>
    <col min="12816" max="13055" width="9.140625" style="82"/>
    <col min="13056" max="13056" width="8.7109375" style="82" customWidth="1"/>
    <col min="13057" max="13057" width="8.85546875" style="82" customWidth="1"/>
    <col min="13058" max="13058" width="42.42578125" style="82" customWidth="1"/>
    <col min="13059" max="13059" width="7.85546875" style="82" customWidth="1"/>
    <col min="13060" max="13060" width="9.140625" style="82"/>
    <col min="13061" max="13061" width="10.7109375" style="82" customWidth="1"/>
    <col min="13062" max="13062" width="10.85546875" style="82" customWidth="1"/>
    <col min="13063" max="13063" width="11" style="82" customWidth="1"/>
    <col min="13064" max="13064" width="12.140625" style="82" customWidth="1"/>
    <col min="13065" max="13065" width="11.7109375" style="82" customWidth="1"/>
    <col min="13066" max="13068" width="11.5703125" style="82" customWidth="1"/>
    <col min="13069" max="13069" width="12.42578125" style="82" customWidth="1"/>
    <col min="13070" max="13070" width="12.7109375" style="82" customWidth="1"/>
    <col min="13071" max="13071" width="13.7109375" style="82" customWidth="1"/>
    <col min="13072" max="13311" width="9.140625" style="82"/>
    <col min="13312" max="13312" width="8.7109375" style="82" customWidth="1"/>
    <col min="13313" max="13313" width="8.85546875" style="82" customWidth="1"/>
    <col min="13314" max="13314" width="42.42578125" style="82" customWidth="1"/>
    <col min="13315" max="13315" width="7.85546875" style="82" customWidth="1"/>
    <col min="13316" max="13316" width="9.140625" style="82"/>
    <col min="13317" max="13317" width="10.7109375" style="82" customWidth="1"/>
    <col min="13318" max="13318" width="10.85546875" style="82" customWidth="1"/>
    <col min="13319" max="13319" width="11" style="82" customWidth="1"/>
    <col min="13320" max="13320" width="12.140625" style="82" customWidth="1"/>
    <col min="13321" max="13321" width="11.7109375" style="82" customWidth="1"/>
    <col min="13322" max="13324" width="11.5703125" style="82" customWidth="1"/>
    <col min="13325" max="13325" width="12.42578125" style="82" customWidth="1"/>
    <col min="13326" max="13326" width="12.7109375" style="82" customWidth="1"/>
    <col min="13327" max="13327" width="13.7109375" style="82" customWidth="1"/>
    <col min="13328" max="13567" width="9.140625" style="82"/>
    <col min="13568" max="13568" width="8.7109375" style="82" customWidth="1"/>
    <col min="13569" max="13569" width="8.85546875" style="82" customWidth="1"/>
    <col min="13570" max="13570" width="42.42578125" style="82" customWidth="1"/>
    <col min="13571" max="13571" width="7.85546875" style="82" customWidth="1"/>
    <col min="13572" max="13572" width="9.140625" style="82"/>
    <col min="13573" max="13573" width="10.7109375" style="82" customWidth="1"/>
    <col min="13574" max="13574" width="10.85546875" style="82" customWidth="1"/>
    <col min="13575" max="13575" width="11" style="82" customWidth="1"/>
    <col min="13576" max="13576" width="12.140625" style="82" customWidth="1"/>
    <col min="13577" max="13577" width="11.7109375" style="82" customWidth="1"/>
    <col min="13578" max="13580" width="11.5703125" style="82" customWidth="1"/>
    <col min="13581" max="13581" width="12.42578125" style="82" customWidth="1"/>
    <col min="13582" max="13582" width="12.7109375" style="82" customWidth="1"/>
    <col min="13583" max="13583" width="13.7109375" style="82" customWidth="1"/>
    <col min="13584" max="13823" width="9.140625" style="82"/>
    <col min="13824" max="13824" width="8.7109375" style="82" customWidth="1"/>
    <col min="13825" max="13825" width="8.85546875" style="82" customWidth="1"/>
    <col min="13826" max="13826" width="42.42578125" style="82" customWidth="1"/>
    <col min="13827" max="13827" width="7.85546875" style="82" customWidth="1"/>
    <col min="13828" max="13828" width="9.140625" style="82"/>
    <col min="13829" max="13829" width="10.7109375" style="82" customWidth="1"/>
    <col min="13830" max="13830" width="10.85546875" style="82" customWidth="1"/>
    <col min="13831" max="13831" width="11" style="82" customWidth="1"/>
    <col min="13832" max="13832" width="12.140625" style="82" customWidth="1"/>
    <col min="13833" max="13833" width="11.7109375" style="82" customWidth="1"/>
    <col min="13834" max="13836" width="11.5703125" style="82" customWidth="1"/>
    <col min="13837" max="13837" width="12.42578125" style="82" customWidth="1"/>
    <col min="13838" max="13838" width="12.7109375" style="82" customWidth="1"/>
    <col min="13839" max="13839" width="13.7109375" style="82" customWidth="1"/>
    <col min="13840" max="14079" width="9.140625" style="82"/>
    <col min="14080" max="14080" width="8.7109375" style="82" customWidth="1"/>
    <col min="14081" max="14081" width="8.85546875" style="82" customWidth="1"/>
    <col min="14082" max="14082" width="42.42578125" style="82" customWidth="1"/>
    <col min="14083" max="14083" width="7.85546875" style="82" customWidth="1"/>
    <col min="14084" max="14084" width="9.140625" style="82"/>
    <col min="14085" max="14085" width="10.7109375" style="82" customWidth="1"/>
    <col min="14086" max="14086" width="10.85546875" style="82" customWidth="1"/>
    <col min="14087" max="14087" width="11" style="82" customWidth="1"/>
    <col min="14088" max="14088" width="12.140625" style="82" customWidth="1"/>
    <col min="14089" max="14089" width="11.7109375" style="82" customWidth="1"/>
    <col min="14090" max="14092" width="11.5703125" style="82" customWidth="1"/>
    <col min="14093" max="14093" width="12.42578125" style="82" customWidth="1"/>
    <col min="14094" max="14094" width="12.7109375" style="82" customWidth="1"/>
    <col min="14095" max="14095" width="13.7109375" style="82" customWidth="1"/>
    <col min="14096" max="14335" width="9.140625" style="82"/>
    <col min="14336" max="14336" width="8.7109375" style="82" customWidth="1"/>
    <col min="14337" max="14337" width="8.85546875" style="82" customWidth="1"/>
    <col min="14338" max="14338" width="42.42578125" style="82" customWidth="1"/>
    <col min="14339" max="14339" width="7.85546875" style="82" customWidth="1"/>
    <col min="14340" max="14340" width="9.140625" style="82"/>
    <col min="14341" max="14341" width="10.7109375" style="82" customWidth="1"/>
    <col min="14342" max="14342" width="10.85546875" style="82" customWidth="1"/>
    <col min="14343" max="14343" width="11" style="82" customWidth="1"/>
    <col min="14344" max="14344" width="12.140625" style="82" customWidth="1"/>
    <col min="14345" max="14345" width="11.7109375" style="82" customWidth="1"/>
    <col min="14346" max="14348" width="11.5703125" style="82" customWidth="1"/>
    <col min="14349" max="14349" width="12.42578125" style="82" customWidth="1"/>
    <col min="14350" max="14350" width="12.7109375" style="82" customWidth="1"/>
    <col min="14351" max="14351" width="13.7109375" style="82" customWidth="1"/>
    <col min="14352" max="14591" width="9.140625" style="82"/>
    <col min="14592" max="14592" width="8.7109375" style="82" customWidth="1"/>
    <col min="14593" max="14593" width="8.85546875" style="82" customWidth="1"/>
    <col min="14594" max="14594" width="42.42578125" style="82" customWidth="1"/>
    <col min="14595" max="14595" width="7.85546875" style="82" customWidth="1"/>
    <col min="14596" max="14596" width="9.140625" style="82"/>
    <col min="14597" max="14597" width="10.7109375" style="82" customWidth="1"/>
    <col min="14598" max="14598" width="10.85546875" style="82" customWidth="1"/>
    <col min="14599" max="14599" width="11" style="82" customWidth="1"/>
    <col min="14600" max="14600" width="12.140625" style="82" customWidth="1"/>
    <col min="14601" max="14601" width="11.7109375" style="82" customWidth="1"/>
    <col min="14602" max="14604" width="11.5703125" style="82" customWidth="1"/>
    <col min="14605" max="14605" width="12.42578125" style="82" customWidth="1"/>
    <col min="14606" max="14606" width="12.7109375" style="82" customWidth="1"/>
    <col min="14607" max="14607" width="13.7109375" style="82" customWidth="1"/>
    <col min="14608" max="14847" width="9.140625" style="82"/>
    <col min="14848" max="14848" width="8.7109375" style="82" customWidth="1"/>
    <col min="14849" max="14849" width="8.85546875" style="82" customWidth="1"/>
    <col min="14850" max="14850" width="42.42578125" style="82" customWidth="1"/>
    <col min="14851" max="14851" width="7.85546875" style="82" customWidth="1"/>
    <col min="14852" max="14852" width="9.140625" style="82"/>
    <col min="14853" max="14853" width="10.7109375" style="82" customWidth="1"/>
    <col min="14854" max="14854" width="10.85546875" style="82" customWidth="1"/>
    <col min="14855" max="14855" width="11" style="82" customWidth="1"/>
    <col min="14856" max="14856" width="12.140625" style="82" customWidth="1"/>
    <col min="14857" max="14857" width="11.7109375" style="82" customWidth="1"/>
    <col min="14858" max="14860" width="11.5703125" style="82" customWidth="1"/>
    <col min="14861" max="14861" width="12.42578125" style="82" customWidth="1"/>
    <col min="14862" max="14862" width="12.7109375" style="82" customWidth="1"/>
    <col min="14863" max="14863" width="13.7109375" style="82" customWidth="1"/>
    <col min="14864" max="15103" width="9.140625" style="82"/>
    <col min="15104" max="15104" width="8.7109375" style="82" customWidth="1"/>
    <col min="15105" max="15105" width="8.85546875" style="82" customWidth="1"/>
    <col min="15106" max="15106" width="42.42578125" style="82" customWidth="1"/>
    <col min="15107" max="15107" width="7.85546875" style="82" customWidth="1"/>
    <col min="15108" max="15108" width="9.140625" style="82"/>
    <col min="15109" max="15109" width="10.7109375" style="82" customWidth="1"/>
    <col min="15110" max="15110" width="10.85546875" style="82" customWidth="1"/>
    <col min="15111" max="15111" width="11" style="82" customWidth="1"/>
    <col min="15112" max="15112" width="12.140625" style="82" customWidth="1"/>
    <col min="15113" max="15113" width="11.7109375" style="82" customWidth="1"/>
    <col min="15114" max="15116" width="11.5703125" style="82" customWidth="1"/>
    <col min="15117" max="15117" width="12.42578125" style="82" customWidth="1"/>
    <col min="15118" max="15118" width="12.7109375" style="82" customWidth="1"/>
    <col min="15119" max="15119" width="13.7109375" style="82" customWidth="1"/>
    <col min="15120" max="15359" width="9.140625" style="82"/>
    <col min="15360" max="15360" width="8.7109375" style="82" customWidth="1"/>
    <col min="15361" max="15361" width="8.85546875" style="82" customWidth="1"/>
    <col min="15362" max="15362" width="42.42578125" style="82" customWidth="1"/>
    <col min="15363" max="15363" width="7.85546875" style="82" customWidth="1"/>
    <col min="15364" max="15364" width="9.140625" style="82"/>
    <col min="15365" max="15365" width="10.7109375" style="82" customWidth="1"/>
    <col min="15366" max="15366" width="10.85546875" style="82" customWidth="1"/>
    <col min="15367" max="15367" width="11" style="82" customWidth="1"/>
    <col min="15368" max="15368" width="12.140625" style="82" customWidth="1"/>
    <col min="15369" max="15369" width="11.7109375" style="82" customWidth="1"/>
    <col min="15370" max="15372" width="11.5703125" style="82" customWidth="1"/>
    <col min="15373" max="15373" width="12.42578125" style="82" customWidth="1"/>
    <col min="15374" max="15374" width="12.7109375" style="82" customWidth="1"/>
    <col min="15375" max="15375" width="13.7109375" style="82" customWidth="1"/>
    <col min="15376" max="15615" width="9.140625" style="82"/>
    <col min="15616" max="15616" width="8.7109375" style="82" customWidth="1"/>
    <col min="15617" max="15617" width="8.85546875" style="82" customWidth="1"/>
    <col min="15618" max="15618" width="42.42578125" style="82" customWidth="1"/>
    <col min="15619" max="15619" width="7.85546875" style="82" customWidth="1"/>
    <col min="15620" max="15620" width="9.140625" style="82"/>
    <col min="15621" max="15621" width="10.7109375" style="82" customWidth="1"/>
    <col min="15622" max="15622" width="10.85546875" style="82" customWidth="1"/>
    <col min="15623" max="15623" width="11" style="82" customWidth="1"/>
    <col min="15624" max="15624" width="12.140625" style="82" customWidth="1"/>
    <col min="15625" max="15625" width="11.7109375" style="82" customWidth="1"/>
    <col min="15626" max="15628" width="11.5703125" style="82" customWidth="1"/>
    <col min="15629" max="15629" width="12.42578125" style="82" customWidth="1"/>
    <col min="15630" max="15630" width="12.7109375" style="82" customWidth="1"/>
    <col min="15631" max="15631" width="13.7109375" style="82" customWidth="1"/>
    <col min="15632" max="15871" width="9.140625" style="82"/>
    <col min="15872" max="15872" width="8.7109375" style="82" customWidth="1"/>
    <col min="15873" max="15873" width="8.85546875" style="82" customWidth="1"/>
    <col min="15874" max="15874" width="42.42578125" style="82" customWidth="1"/>
    <col min="15875" max="15875" width="7.85546875" style="82" customWidth="1"/>
    <col min="15876" max="15876" width="9.140625" style="82"/>
    <col min="15877" max="15877" width="10.7109375" style="82" customWidth="1"/>
    <col min="15878" max="15878" width="10.85546875" style="82" customWidth="1"/>
    <col min="15879" max="15879" width="11" style="82" customWidth="1"/>
    <col min="15880" max="15880" width="12.140625" style="82" customWidth="1"/>
    <col min="15881" max="15881" width="11.7109375" style="82" customWidth="1"/>
    <col min="15882" max="15884" width="11.5703125" style="82" customWidth="1"/>
    <col min="15885" max="15885" width="12.42578125" style="82" customWidth="1"/>
    <col min="15886" max="15886" width="12.7109375" style="82" customWidth="1"/>
    <col min="15887" max="15887" width="13.7109375" style="82" customWidth="1"/>
    <col min="15888" max="16127" width="9.140625" style="82"/>
    <col min="16128" max="16128" width="8.7109375" style="82" customWidth="1"/>
    <col min="16129" max="16129" width="8.85546875" style="82" customWidth="1"/>
    <col min="16130" max="16130" width="42.42578125" style="82" customWidth="1"/>
    <col min="16131" max="16131" width="7.85546875" style="82" customWidth="1"/>
    <col min="16132" max="16132" width="9.140625" style="82"/>
    <col min="16133" max="16133" width="10.7109375" style="82" customWidth="1"/>
    <col min="16134" max="16134" width="10.85546875" style="82" customWidth="1"/>
    <col min="16135" max="16135" width="11" style="82" customWidth="1"/>
    <col min="16136" max="16136" width="12.140625" style="82" customWidth="1"/>
    <col min="16137" max="16137" width="11.7109375" style="82" customWidth="1"/>
    <col min="16138" max="16140" width="11.5703125" style="82" customWidth="1"/>
    <col min="16141" max="16141" width="12.42578125" style="82" customWidth="1"/>
    <col min="16142" max="16142" width="12.7109375" style="82" customWidth="1"/>
    <col min="16143" max="16143" width="13.7109375" style="82" customWidth="1"/>
    <col min="16144" max="16384" width="9.140625" style="82"/>
  </cols>
  <sheetData>
    <row r="1" spans="1:15" x14ac:dyDescent="0.2">
      <c r="A1" s="302" t="s">
        <v>818</v>
      </c>
      <c r="B1" s="302"/>
      <c r="C1" s="302"/>
      <c r="D1" s="302"/>
      <c r="E1" s="302"/>
      <c r="F1" s="302"/>
      <c r="G1" s="302"/>
      <c r="H1" s="302"/>
      <c r="I1" s="302"/>
      <c r="J1" s="302"/>
      <c r="K1" s="85"/>
      <c r="L1" s="85"/>
      <c r="M1" s="85"/>
      <c r="N1" s="85"/>
      <c r="O1" s="85"/>
    </row>
    <row r="2" spans="1:15" x14ac:dyDescent="0.2">
      <c r="A2" s="302" t="s">
        <v>747</v>
      </c>
      <c r="B2" s="302"/>
      <c r="C2" s="302"/>
      <c r="D2" s="302"/>
      <c r="E2" s="302"/>
      <c r="F2" s="302"/>
      <c r="G2" s="302"/>
      <c r="H2" s="302"/>
      <c r="I2" s="302"/>
      <c r="J2" s="302"/>
      <c r="K2" s="85"/>
      <c r="L2" s="85"/>
      <c r="M2" s="85"/>
      <c r="N2" s="85"/>
      <c r="O2" s="85"/>
    </row>
    <row r="3" spans="1:15" x14ac:dyDescent="0.2">
      <c r="A3" s="108"/>
      <c r="B3" s="108"/>
      <c r="K3" s="85"/>
      <c r="L3" s="85"/>
      <c r="M3" s="85"/>
      <c r="N3" s="85"/>
      <c r="O3" s="85"/>
    </row>
    <row r="4" spans="1:15" x14ac:dyDescent="0.2">
      <c r="A4" s="133" t="s">
        <v>752</v>
      </c>
      <c r="B4" s="108"/>
      <c r="K4" s="85"/>
      <c r="L4" s="85"/>
      <c r="M4" s="85"/>
      <c r="N4" s="85"/>
      <c r="O4" s="85"/>
    </row>
    <row r="5" spans="1:15" x14ac:dyDescent="0.2">
      <c r="A5" s="4" t="s">
        <v>754</v>
      </c>
      <c r="C5" s="82"/>
      <c r="D5" s="82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1:15" x14ac:dyDescent="0.2">
      <c r="A6" s="4" t="s">
        <v>235</v>
      </c>
      <c r="C6" s="82"/>
      <c r="D6" s="82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">
      <c r="A7" s="4" t="s">
        <v>753</v>
      </c>
      <c r="C7" s="82"/>
      <c r="D7" s="82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</row>
    <row r="8" spans="1:15" x14ac:dyDescent="0.2">
      <c r="A8" s="4" t="s">
        <v>962</v>
      </c>
      <c r="C8" s="82"/>
      <c r="D8" s="82"/>
      <c r="E8" s="85"/>
      <c r="F8" s="85"/>
      <c r="G8" s="82"/>
      <c r="H8" s="81" t="s">
        <v>127</v>
      </c>
      <c r="I8" s="303">
        <f>O20</f>
        <v>0</v>
      </c>
      <c r="J8" s="303"/>
      <c r="K8" s="127" t="s">
        <v>149</v>
      </c>
      <c r="L8" s="85"/>
      <c r="M8" s="85"/>
      <c r="N8" s="85"/>
      <c r="O8" s="85"/>
    </row>
    <row r="9" spans="1:15" x14ac:dyDescent="0.2">
      <c r="A9" s="4"/>
      <c r="C9" s="82"/>
      <c r="D9" s="82"/>
      <c r="E9" s="85"/>
      <c r="F9" s="85"/>
      <c r="G9" s="83"/>
      <c r="H9" s="84" t="s">
        <v>765</v>
      </c>
      <c r="I9" s="145"/>
      <c r="J9" s="83"/>
      <c r="K9" s="85"/>
      <c r="L9" s="85"/>
      <c r="M9" s="85"/>
      <c r="N9" s="85"/>
      <c r="O9" s="85"/>
    </row>
    <row r="10" spans="1:15" x14ac:dyDescent="0.2">
      <c r="A10" s="4" t="s">
        <v>815</v>
      </c>
      <c r="C10" s="82"/>
      <c r="D10" s="82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</row>
    <row r="11" spans="1:15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5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5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5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5" s="89" customFormat="1" x14ac:dyDescent="0.2">
      <c r="A15" s="86"/>
      <c r="B15" s="87"/>
      <c r="C15" s="88"/>
      <c r="D15" s="88"/>
      <c r="E15" s="88"/>
      <c r="F15" s="88"/>
      <c r="G15" s="86"/>
      <c r="H15" s="86"/>
      <c r="I15" s="86"/>
      <c r="J15" s="86"/>
      <c r="K15" s="86"/>
      <c r="L15" s="86"/>
      <c r="M15" s="86"/>
      <c r="N15" s="86"/>
      <c r="O15" s="86"/>
    </row>
    <row r="16" spans="1:15" s="94" customFormat="1" x14ac:dyDescent="0.2">
      <c r="A16" s="90">
        <v>1</v>
      </c>
      <c r="B16" s="90" t="s">
        <v>747</v>
      </c>
      <c r="C16" s="88"/>
      <c r="D16" s="88"/>
      <c r="E16" s="91">
        <v>0</v>
      </c>
      <c r="F16" s="91"/>
      <c r="G16" s="92">
        <v>0</v>
      </c>
      <c r="H16" s="92">
        <v>0</v>
      </c>
      <c r="I16" s="92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</row>
    <row r="17" spans="1:16" s="94" customFormat="1" ht="38.25" x14ac:dyDescent="0.2">
      <c r="A17" s="95"/>
      <c r="B17" s="96" t="s">
        <v>813</v>
      </c>
      <c r="C17" s="97"/>
      <c r="D17" s="98"/>
      <c r="E17" s="91">
        <v>0</v>
      </c>
      <c r="F17" s="91"/>
      <c r="G17" s="92">
        <v>0</v>
      </c>
      <c r="H17" s="92">
        <v>0</v>
      </c>
      <c r="I17" s="92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</row>
    <row r="18" spans="1:16" s="99" customFormat="1" x14ac:dyDescent="0.2">
      <c r="A18" s="97"/>
      <c r="C18" s="100"/>
      <c r="D18" s="101"/>
      <c r="E18" s="101"/>
      <c r="F18" s="101"/>
      <c r="G18" s="101"/>
      <c r="H18" s="101"/>
      <c r="I18" s="101"/>
      <c r="J18" s="101"/>
      <c r="K18" s="101"/>
      <c r="L18" s="101"/>
      <c r="M18" s="102"/>
      <c r="N18" s="102"/>
      <c r="O18" s="102"/>
    </row>
    <row r="19" spans="1:16" s="106" customFormat="1" x14ac:dyDescent="0.2">
      <c r="A19" s="103"/>
      <c r="B19" s="250" t="s">
        <v>153</v>
      </c>
      <c r="C19" s="104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5"/>
    </row>
    <row r="20" spans="1:16" s="99" customFormat="1" x14ac:dyDescent="0.2">
      <c r="A20" s="97"/>
      <c r="B20" s="107" t="s">
        <v>663</v>
      </c>
      <c r="C20" s="100" t="s">
        <v>814</v>
      </c>
      <c r="D20" s="101"/>
      <c r="E20" s="101"/>
      <c r="F20" s="101"/>
      <c r="G20" s="101"/>
      <c r="H20" s="101"/>
      <c r="I20" s="101"/>
      <c r="J20" s="101"/>
      <c r="K20" s="101"/>
      <c r="L20" s="101"/>
      <c r="M20" s="98"/>
      <c r="N20" s="102"/>
      <c r="O20" s="98"/>
    </row>
    <row r="21" spans="1:16" s="106" customFormat="1" x14ac:dyDescent="0.2">
      <c r="A21" s="103"/>
      <c r="B21" s="250" t="s">
        <v>153</v>
      </c>
      <c r="C21" s="104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5"/>
    </row>
    <row r="22" spans="1:16" x14ac:dyDescent="0.2">
      <c r="C22" s="82"/>
      <c r="D22" s="249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</row>
    <row r="23" spans="1:16" x14ac:dyDescent="0.2">
      <c r="C23" s="82"/>
      <c r="D23" s="249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</row>
    <row r="24" spans="1:16" x14ac:dyDescent="0.2">
      <c r="C24" s="82"/>
      <c r="D24" s="249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</row>
    <row r="25" spans="1:16" s="19" customFormat="1" x14ac:dyDescent="0.2">
      <c r="B25" s="59" t="s">
        <v>974</v>
      </c>
      <c r="D25" s="149"/>
      <c r="F25" s="59" t="s">
        <v>975</v>
      </c>
      <c r="G25" s="59"/>
      <c r="H25" s="149"/>
      <c r="I25" s="149"/>
      <c r="J25" s="150"/>
      <c r="K25" s="150"/>
      <c r="L25" s="150"/>
      <c r="M25" s="150"/>
      <c r="N25" s="150"/>
      <c r="O25" s="150"/>
    </row>
    <row r="26" spans="1:16" s="19" customFormat="1" x14ac:dyDescent="0.2">
      <c r="B26" s="151" t="s">
        <v>756</v>
      </c>
      <c r="D26" s="152"/>
      <c r="E26" s="150"/>
      <c r="F26" s="59"/>
      <c r="G26" s="59"/>
      <c r="J26" s="153" t="s">
        <v>756</v>
      </c>
      <c r="K26" s="150"/>
      <c r="L26" s="154"/>
      <c r="M26" s="154"/>
      <c r="N26" s="154"/>
      <c r="O26" s="150"/>
    </row>
    <row r="27" spans="1:16" s="19" customFormat="1" x14ac:dyDescent="0.2">
      <c r="B27" s="151"/>
      <c r="D27" s="152"/>
      <c r="E27" s="150"/>
      <c r="H27" s="149"/>
      <c r="I27" s="149"/>
      <c r="J27" s="150"/>
      <c r="K27" s="150"/>
      <c r="L27" s="154"/>
      <c r="M27" s="154"/>
      <c r="N27" s="154"/>
      <c r="O27" s="150"/>
    </row>
    <row r="28" spans="1:16" s="19" customFormat="1" x14ac:dyDescent="0.2">
      <c r="B28" s="148" t="s">
        <v>976</v>
      </c>
      <c r="D28" s="149"/>
      <c r="E28" s="150"/>
      <c r="F28" s="59" t="s">
        <v>969</v>
      </c>
      <c r="G28" s="59"/>
      <c r="H28" s="150"/>
      <c r="I28" s="150"/>
      <c r="J28" s="150"/>
      <c r="K28" s="150"/>
      <c r="L28" s="154"/>
      <c r="M28" s="154"/>
      <c r="N28" s="154"/>
      <c r="O28" s="150"/>
    </row>
    <row r="29" spans="1:16" s="108" customFormat="1" x14ac:dyDescent="0.2">
      <c r="A29" s="82"/>
      <c r="B29" s="82"/>
      <c r="J29" s="82"/>
      <c r="K29" s="82"/>
      <c r="L29" s="82"/>
      <c r="P29" s="82"/>
    </row>
  </sheetData>
  <mergeCells count="20"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A1:J1"/>
    <mergeCell ref="A2:J2"/>
    <mergeCell ref="I8:J8"/>
    <mergeCell ref="A11:A14"/>
    <mergeCell ref="B11:B14"/>
    <mergeCell ref="C11:C14"/>
    <mergeCell ref="D11:D14"/>
    <mergeCell ref="E11:J11"/>
  </mergeCells>
  <pageMargins left="0.15748031496062992" right="0.15748031496062992" top="0.78740157480314965" bottom="0.78740157480314965" header="0.51181102362204722" footer="0.51181102362204722"/>
  <pageSetup paperSize="9" scale="70" firstPageNumber="28" orientation="landscape" useFirstPageNumber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U265"/>
  <sheetViews>
    <sheetView showZeros="0" tabSelected="1" workbookViewId="0">
      <pane ySplit="3825" topLeftCell="A89" activePane="bottomLeft"/>
      <selection activeCell="H7" sqref="H7"/>
      <selection pane="bottomLeft" activeCell="D111" sqref="D111"/>
    </sheetView>
  </sheetViews>
  <sheetFormatPr defaultRowHeight="12.75" x14ac:dyDescent="0.2"/>
  <cols>
    <col min="1" max="1" width="4" style="4" customWidth="1"/>
    <col min="2" max="2" width="39.140625" style="4" customWidth="1"/>
    <col min="3" max="3" width="6" style="4" customWidth="1"/>
    <col min="4" max="4" width="8.5703125" style="4" customWidth="1"/>
    <col min="5" max="5" width="6.5703125" style="38" customWidth="1"/>
    <col min="6" max="6" width="8.140625" style="38" customWidth="1"/>
    <col min="7" max="7" width="7.7109375" style="38" customWidth="1"/>
    <col min="8" max="8" width="7.140625" style="38" customWidth="1"/>
    <col min="9" max="10" width="8.140625" style="38" bestFit="1" customWidth="1"/>
    <col min="11" max="11" width="9.140625" style="38" customWidth="1"/>
    <col min="12" max="12" width="9.5703125" style="38" customWidth="1"/>
    <col min="13" max="13" width="10.42578125" style="38" customWidth="1"/>
    <col min="14" max="14" width="9.28515625" style="38" customWidth="1"/>
    <col min="15" max="15" width="10.140625" style="38" bestFit="1" customWidth="1"/>
    <col min="16" max="16" width="6.85546875" style="4" customWidth="1"/>
    <col min="17" max="17" width="6.42578125" style="4" customWidth="1"/>
    <col min="18" max="18" width="4.42578125" style="4" customWidth="1"/>
    <col min="19" max="19" width="6.28515625" style="4" customWidth="1"/>
    <col min="20" max="20" width="7.7109375" style="4" customWidth="1"/>
    <col min="21" max="21" width="3.7109375" style="4" customWidth="1"/>
    <col min="22" max="22" width="3.42578125" style="4" customWidth="1"/>
    <col min="23" max="23" width="3.7109375" style="4" customWidth="1"/>
    <col min="24" max="24" width="5.85546875" style="4" customWidth="1"/>
    <col min="25" max="25" width="6.140625" style="4" customWidth="1"/>
    <col min="26" max="26" width="3.7109375" style="4" customWidth="1"/>
    <col min="27" max="27" width="6.140625" style="4" customWidth="1"/>
    <col min="28" max="28" width="6.42578125" style="4" customWidth="1"/>
    <col min="29" max="29" width="3.7109375" style="4" customWidth="1"/>
    <col min="30" max="30" width="3.85546875" style="4" customWidth="1"/>
    <col min="31" max="31" width="4.28515625" style="4" customWidth="1"/>
    <col min="32" max="32" width="4.140625" style="4" customWidth="1"/>
    <col min="33" max="33" width="5.140625" style="4" customWidth="1"/>
    <col min="34" max="16384" width="9.140625" style="4"/>
  </cols>
  <sheetData>
    <row r="1" spans="1:15" x14ac:dyDescent="0.2">
      <c r="A1" s="292" t="s">
        <v>287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5" x14ac:dyDescent="0.2">
      <c r="A2" s="292" t="s">
        <v>159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1:15" x14ac:dyDescent="0.2">
      <c r="A3" s="133" t="s">
        <v>752</v>
      </c>
    </row>
    <row r="4" spans="1:15" x14ac:dyDescent="0.2">
      <c r="A4" s="4" t="s">
        <v>754</v>
      </c>
    </row>
    <row r="5" spans="1:15" x14ac:dyDescent="0.2">
      <c r="A5" s="4" t="s">
        <v>235</v>
      </c>
    </row>
    <row r="6" spans="1:15" x14ac:dyDescent="0.2">
      <c r="A6" s="4" t="s">
        <v>753</v>
      </c>
      <c r="G6" s="62" t="s">
        <v>127</v>
      </c>
      <c r="H6" s="293">
        <f>O257</f>
        <v>0</v>
      </c>
      <c r="I6" s="293"/>
      <c r="J6" s="38" t="s">
        <v>149</v>
      </c>
    </row>
    <row r="7" spans="1:15" x14ac:dyDescent="0.2">
      <c r="A7" s="4" t="s">
        <v>964</v>
      </c>
      <c r="E7" s="52"/>
      <c r="F7" s="52"/>
      <c r="G7" s="62" t="s">
        <v>755</v>
      </c>
      <c r="H7" s="145"/>
      <c r="J7" s="294"/>
      <c r="K7" s="294"/>
      <c r="L7" s="294"/>
    </row>
    <row r="8" spans="1:15" x14ac:dyDescent="0.2">
      <c r="J8" s="294"/>
      <c r="K8" s="294"/>
      <c r="L8" s="294"/>
    </row>
    <row r="9" spans="1:15" x14ac:dyDescent="0.2">
      <c r="A9" s="4" t="s">
        <v>757</v>
      </c>
    </row>
    <row r="10" spans="1:15" s="19" customFormat="1" x14ac:dyDescent="0.2">
      <c r="A10" s="296" t="s">
        <v>151</v>
      </c>
      <c r="B10" s="297" t="s">
        <v>128</v>
      </c>
      <c r="C10" s="296" t="s">
        <v>129</v>
      </c>
      <c r="D10" s="291" t="s">
        <v>130</v>
      </c>
      <c r="E10" s="295" t="s">
        <v>131</v>
      </c>
      <c r="F10" s="295"/>
      <c r="G10" s="295"/>
      <c r="H10" s="295"/>
      <c r="I10" s="295"/>
      <c r="J10" s="295"/>
      <c r="K10" s="295" t="s">
        <v>132</v>
      </c>
      <c r="L10" s="295"/>
      <c r="M10" s="295"/>
      <c r="N10" s="295"/>
      <c r="O10" s="295"/>
    </row>
    <row r="11" spans="1:15" s="19" customFormat="1" x14ac:dyDescent="0.2">
      <c r="A11" s="296"/>
      <c r="B11" s="298"/>
      <c r="C11" s="296"/>
      <c r="D11" s="291"/>
      <c r="E11" s="291" t="s">
        <v>133</v>
      </c>
      <c r="F11" s="291" t="s">
        <v>134</v>
      </c>
      <c r="G11" s="291" t="s">
        <v>135</v>
      </c>
      <c r="H11" s="291" t="s">
        <v>136</v>
      </c>
      <c r="I11" s="291" t="s">
        <v>137</v>
      </c>
      <c r="J11" s="291" t="s">
        <v>138</v>
      </c>
      <c r="K11" s="291" t="s">
        <v>139</v>
      </c>
      <c r="L11" s="291" t="s">
        <v>140</v>
      </c>
      <c r="M11" s="291" t="s">
        <v>141</v>
      </c>
      <c r="N11" s="291" t="s">
        <v>137</v>
      </c>
      <c r="O11" s="291" t="s">
        <v>142</v>
      </c>
    </row>
    <row r="12" spans="1:15" s="19" customFormat="1" x14ac:dyDescent="0.2">
      <c r="A12" s="296"/>
      <c r="B12" s="298"/>
      <c r="C12" s="296"/>
      <c r="D12" s="291"/>
      <c r="E12" s="291" t="s">
        <v>143</v>
      </c>
      <c r="F12" s="291" t="s">
        <v>144</v>
      </c>
      <c r="G12" s="291" t="s">
        <v>145</v>
      </c>
      <c r="H12" s="291"/>
      <c r="I12" s="291"/>
      <c r="J12" s="291"/>
      <c r="K12" s="291"/>
      <c r="L12" s="291" t="s">
        <v>145</v>
      </c>
      <c r="M12" s="291"/>
      <c r="N12" s="291"/>
      <c r="O12" s="291"/>
    </row>
    <row r="13" spans="1:15" s="19" customFormat="1" x14ac:dyDescent="0.2">
      <c r="A13" s="296"/>
      <c r="B13" s="299"/>
      <c r="C13" s="296"/>
      <c r="D13" s="291"/>
      <c r="E13" s="291" t="s">
        <v>146</v>
      </c>
      <c r="F13" s="291" t="s">
        <v>147</v>
      </c>
      <c r="G13" s="291" t="s">
        <v>148</v>
      </c>
      <c r="H13" s="291" t="s">
        <v>149</v>
      </c>
      <c r="I13" s="291" t="s">
        <v>149</v>
      </c>
      <c r="J13" s="291" t="s">
        <v>149</v>
      </c>
      <c r="K13" s="291" t="s">
        <v>150</v>
      </c>
      <c r="L13" s="291" t="s">
        <v>148</v>
      </c>
      <c r="M13" s="291" t="s">
        <v>149</v>
      </c>
      <c r="N13" s="291" t="s">
        <v>149</v>
      </c>
      <c r="O13" s="291"/>
    </row>
    <row r="14" spans="1:15" x14ac:dyDescent="0.2">
      <c r="A14" s="125"/>
      <c r="B14" s="155" t="s">
        <v>161</v>
      </c>
      <c r="C14" s="130"/>
      <c r="D14" s="130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</row>
    <row r="15" spans="1:15" ht="25.5" x14ac:dyDescent="0.2">
      <c r="A15" s="125">
        <v>1</v>
      </c>
      <c r="B15" s="31" t="s">
        <v>809</v>
      </c>
      <c r="C15" s="63" t="s">
        <v>119</v>
      </c>
      <c r="D15" s="41">
        <v>120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162"/>
    </row>
    <row r="16" spans="1:15" ht="25.5" x14ac:dyDescent="0.2">
      <c r="A16" s="125">
        <v>2</v>
      </c>
      <c r="B16" s="31" t="s">
        <v>810</v>
      </c>
      <c r="C16" s="63" t="s">
        <v>238</v>
      </c>
      <c r="D16" s="41">
        <v>5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162"/>
    </row>
    <row r="17" spans="1:15" x14ac:dyDescent="0.2">
      <c r="A17" s="125">
        <v>3</v>
      </c>
      <c r="B17" s="31" t="s">
        <v>811</v>
      </c>
      <c r="C17" s="63" t="s">
        <v>238</v>
      </c>
      <c r="D17" s="41">
        <v>1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162"/>
    </row>
    <row r="18" spans="1:15" x14ac:dyDescent="0.2">
      <c r="A18" s="125">
        <v>4</v>
      </c>
      <c r="B18" s="31" t="s">
        <v>812</v>
      </c>
      <c r="C18" s="63" t="s">
        <v>238</v>
      </c>
      <c r="D18" s="41">
        <v>1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162"/>
    </row>
    <row r="19" spans="1:15" x14ac:dyDescent="0.2">
      <c r="A19" s="125">
        <v>5</v>
      </c>
      <c r="B19" s="31" t="s">
        <v>239</v>
      </c>
      <c r="C19" s="63" t="s">
        <v>167</v>
      </c>
      <c r="D19" s="41">
        <v>10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162"/>
    </row>
    <row r="20" spans="1:15" ht="25.5" x14ac:dyDescent="0.2">
      <c r="A20" s="125">
        <v>6</v>
      </c>
      <c r="B20" s="31" t="s">
        <v>259</v>
      </c>
      <c r="C20" s="63" t="s">
        <v>238</v>
      </c>
      <c r="D20" s="41">
        <v>1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162"/>
    </row>
    <row r="21" spans="1:15" ht="14.25" customHeight="1" x14ac:dyDescent="0.2">
      <c r="A21" s="125">
        <v>7</v>
      </c>
      <c r="B21" s="31" t="s">
        <v>260</v>
      </c>
      <c r="C21" s="63" t="s">
        <v>167</v>
      </c>
      <c r="D21" s="41">
        <v>10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162"/>
    </row>
    <row r="22" spans="1:15" x14ac:dyDescent="0.2">
      <c r="A22" s="125">
        <v>8</v>
      </c>
      <c r="B22" s="31" t="s">
        <v>261</v>
      </c>
      <c r="C22" s="63" t="s">
        <v>167</v>
      </c>
      <c r="D22" s="41">
        <v>10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162"/>
    </row>
    <row r="23" spans="1:15" x14ac:dyDescent="0.2">
      <c r="A23" s="125">
        <v>9</v>
      </c>
      <c r="B23" s="31" t="s">
        <v>262</v>
      </c>
      <c r="C23" s="63" t="s">
        <v>238</v>
      </c>
      <c r="D23" s="41">
        <v>1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162"/>
    </row>
    <row r="24" spans="1:15" x14ac:dyDescent="0.2">
      <c r="A24" s="125">
        <v>10</v>
      </c>
      <c r="B24" s="158" t="s">
        <v>263</v>
      </c>
      <c r="C24" s="63" t="s">
        <v>238</v>
      </c>
      <c r="D24" s="41">
        <v>6</v>
      </c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162"/>
    </row>
    <row r="25" spans="1:15" x14ac:dyDescent="0.2">
      <c r="A25" s="5"/>
      <c r="B25" s="159" t="s">
        <v>668</v>
      </c>
      <c r="C25" s="63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162"/>
    </row>
    <row r="26" spans="1:15" x14ac:dyDescent="0.2">
      <c r="A26" s="1">
        <v>1</v>
      </c>
      <c r="B26" s="31" t="s">
        <v>231</v>
      </c>
      <c r="C26" s="110" t="s">
        <v>156</v>
      </c>
      <c r="D26" s="162">
        <f>46+0.9</f>
        <v>46.9</v>
      </c>
      <c r="E26" s="162"/>
      <c r="F26" s="41"/>
      <c r="G26" s="162"/>
      <c r="H26" s="162"/>
      <c r="I26" s="162"/>
      <c r="J26" s="162"/>
      <c r="K26" s="162"/>
      <c r="L26" s="162"/>
      <c r="M26" s="162"/>
      <c r="N26" s="162"/>
      <c r="O26" s="41"/>
    </row>
    <row r="27" spans="1:15" ht="25.5" x14ac:dyDescent="0.2">
      <c r="A27" s="1">
        <v>2</v>
      </c>
      <c r="B27" s="31" t="s">
        <v>730</v>
      </c>
      <c r="C27" s="1" t="s">
        <v>157</v>
      </c>
      <c r="D27" s="162">
        <f>14+117</f>
        <v>131</v>
      </c>
      <c r="E27" s="162"/>
      <c r="F27" s="41"/>
      <c r="G27" s="162"/>
      <c r="H27" s="162"/>
      <c r="I27" s="162"/>
      <c r="J27" s="162"/>
      <c r="K27" s="162"/>
      <c r="L27" s="162"/>
      <c r="M27" s="162"/>
      <c r="N27" s="162"/>
      <c r="O27" s="41"/>
    </row>
    <row r="28" spans="1:15" x14ac:dyDescent="0.2">
      <c r="A28" s="1">
        <v>3</v>
      </c>
      <c r="B28" s="31" t="s">
        <v>232</v>
      </c>
      <c r="C28" s="1" t="s">
        <v>157</v>
      </c>
      <c r="D28" s="162">
        <f>137+1</f>
        <v>138</v>
      </c>
      <c r="E28" s="162"/>
      <c r="F28" s="41"/>
      <c r="G28" s="162"/>
      <c r="H28" s="162"/>
      <c r="I28" s="162"/>
      <c r="J28" s="162"/>
      <c r="K28" s="162"/>
      <c r="L28" s="162"/>
      <c r="M28" s="162"/>
      <c r="N28" s="162"/>
      <c r="O28" s="41"/>
    </row>
    <row r="29" spans="1:15" ht="51" x14ac:dyDescent="0.2">
      <c r="A29" s="1">
        <v>4</v>
      </c>
      <c r="B29" s="31" t="s">
        <v>687</v>
      </c>
      <c r="C29" s="1" t="s">
        <v>158</v>
      </c>
      <c r="D29" s="162">
        <v>8</v>
      </c>
      <c r="E29" s="162"/>
      <c r="F29" s="41"/>
      <c r="G29" s="162"/>
      <c r="H29" s="162"/>
      <c r="I29" s="162"/>
      <c r="J29" s="162"/>
      <c r="K29" s="162"/>
      <c r="L29" s="162"/>
      <c r="M29" s="162"/>
      <c r="N29" s="162"/>
      <c r="O29" s="41"/>
    </row>
    <row r="30" spans="1:15" x14ac:dyDescent="0.2">
      <c r="A30" s="1">
        <v>5</v>
      </c>
      <c r="B30" s="31" t="s">
        <v>688</v>
      </c>
      <c r="C30" s="1" t="s">
        <v>155</v>
      </c>
      <c r="D30" s="162">
        <v>1</v>
      </c>
      <c r="E30" s="162"/>
      <c r="F30" s="41"/>
      <c r="G30" s="162"/>
      <c r="H30" s="162"/>
      <c r="I30" s="162"/>
      <c r="J30" s="162"/>
      <c r="K30" s="162"/>
      <c r="L30" s="162"/>
      <c r="M30" s="162"/>
      <c r="N30" s="162"/>
      <c r="O30" s="41"/>
    </row>
    <row r="31" spans="1:15" x14ac:dyDescent="0.2">
      <c r="A31" s="1">
        <v>6</v>
      </c>
      <c r="B31" s="31" t="s">
        <v>728</v>
      </c>
      <c r="C31" s="1" t="s">
        <v>156</v>
      </c>
      <c r="D31" s="162">
        <f>234-8.8+8.8</f>
        <v>234</v>
      </c>
      <c r="E31" s="162"/>
      <c r="F31" s="41"/>
      <c r="G31" s="162"/>
      <c r="H31" s="162"/>
      <c r="I31" s="162"/>
      <c r="J31" s="162"/>
      <c r="K31" s="162"/>
      <c r="L31" s="162"/>
      <c r="M31" s="162"/>
      <c r="N31" s="162"/>
      <c r="O31" s="41"/>
    </row>
    <row r="32" spans="1:15" x14ac:dyDescent="0.2">
      <c r="A32" s="1">
        <v>7</v>
      </c>
      <c r="B32" s="5" t="s">
        <v>13</v>
      </c>
      <c r="C32" s="1" t="s">
        <v>158</v>
      </c>
      <c r="D32" s="162">
        <f>2519-160+160</f>
        <v>2519</v>
      </c>
      <c r="E32" s="162"/>
      <c r="F32" s="41"/>
      <c r="G32" s="162"/>
      <c r="H32" s="162"/>
      <c r="I32" s="162"/>
      <c r="J32" s="162"/>
      <c r="K32" s="162"/>
      <c r="L32" s="162"/>
      <c r="M32" s="162"/>
      <c r="N32" s="162"/>
      <c r="O32" s="41"/>
    </row>
    <row r="33" spans="1:15" x14ac:dyDescent="0.2">
      <c r="A33" s="1">
        <v>8</v>
      </c>
      <c r="B33" s="5" t="s">
        <v>117</v>
      </c>
      <c r="C33" s="1" t="s">
        <v>157</v>
      </c>
      <c r="D33" s="162">
        <v>37</v>
      </c>
      <c r="E33" s="162"/>
      <c r="F33" s="41"/>
      <c r="G33" s="162"/>
      <c r="H33" s="162"/>
      <c r="I33" s="162"/>
      <c r="J33" s="162"/>
      <c r="K33" s="162"/>
      <c r="L33" s="162"/>
      <c r="M33" s="162"/>
      <c r="N33" s="162"/>
      <c r="O33" s="41"/>
    </row>
    <row r="34" spans="1:15" x14ac:dyDescent="0.2">
      <c r="A34" s="1">
        <v>9</v>
      </c>
      <c r="B34" s="5" t="s">
        <v>721</v>
      </c>
      <c r="C34" s="1" t="s">
        <v>160</v>
      </c>
      <c r="D34" s="162">
        <v>140</v>
      </c>
      <c r="E34" s="162"/>
      <c r="F34" s="41"/>
      <c r="G34" s="162"/>
      <c r="H34" s="162"/>
      <c r="I34" s="162"/>
      <c r="J34" s="162"/>
      <c r="K34" s="162"/>
      <c r="L34" s="162"/>
      <c r="M34" s="162"/>
      <c r="N34" s="162"/>
      <c r="O34" s="41"/>
    </row>
    <row r="35" spans="1:15" x14ac:dyDescent="0.2">
      <c r="A35" s="1">
        <v>10</v>
      </c>
      <c r="B35" s="5" t="s">
        <v>233</v>
      </c>
      <c r="C35" s="1" t="s">
        <v>156</v>
      </c>
      <c r="D35" s="162">
        <f>561-25.7+25.7</f>
        <v>561</v>
      </c>
      <c r="E35" s="162"/>
      <c r="F35" s="41"/>
      <c r="G35" s="162"/>
      <c r="H35" s="162"/>
      <c r="I35" s="162"/>
      <c r="J35" s="162"/>
      <c r="K35" s="162"/>
      <c r="L35" s="162"/>
      <c r="M35" s="162"/>
      <c r="N35" s="162"/>
      <c r="O35" s="41"/>
    </row>
    <row r="36" spans="1:15" x14ac:dyDescent="0.2">
      <c r="A36" s="1">
        <v>11</v>
      </c>
      <c r="B36" s="5" t="s">
        <v>234</v>
      </c>
      <c r="C36" s="1" t="s">
        <v>157</v>
      </c>
      <c r="D36" s="162">
        <f>D35/9</f>
        <v>62.333333333333336</v>
      </c>
      <c r="E36" s="162"/>
      <c r="F36" s="41"/>
      <c r="G36" s="162"/>
      <c r="H36" s="162"/>
      <c r="I36" s="162"/>
      <c r="J36" s="162"/>
      <c r="K36" s="162"/>
      <c r="L36" s="162"/>
      <c r="M36" s="162"/>
      <c r="N36" s="162"/>
      <c r="O36" s="41"/>
    </row>
    <row r="37" spans="1:15" ht="25.5" x14ac:dyDescent="0.2">
      <c r="A37" s="1">
        <v>12</v>
      </c>
      <c r="B37" s="31" t="s">
        <v>796</v>
      </c>
      <c r="C37" s="1" t="s">
        <v>158</v>
      </c>
      <c r="D37" s="162">
        <v>18</v>
      </c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</row>
    <row r="38" spans="1:15" x14ac:dyDescent="0.2">
      <c r="A38" s="1">
        <v>13</v>
      </c>
      <c r="B38" s="160" t="s">
        <v>797</v>
      </c>
      <c r="C38" s="1" t="s">
        <v>119</v>
      </c>
      <c r="D38" s="162">
        <v>328</v>
      </c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</row>
    <row r="39" spans="1:15" x14ac:dyDescent="0.2">
      <c r="A39" s="1"/>
      <c r="B39" s="64" t="s">
        <v>689</v>
      </c>
      <c r="C39" s="1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41"/>
    </row>
    <row r="40" spans="1:15" ht="25.5" x14ac:dyDescent="0.2">
      <c r="A40" s="1">
        <v>1</v>
      </c>
      <c r="B40" s="31" t="s">
        <v>269</v>
      </c>
      <c r="C40" s="8" t="s">
        <v>156</v>
      </c>
      <c r="D40" s="162">
        <v>4</v>
      </c>
      <c r="E40" s="162"/>
      <c r="F40" s="41"/>
      <c r="G40" s="162"/>
      <c r="H40" s="162"/>
      <c r="I40" s="162"/>
      <c r="J40" s="186"/>
      <c r="K40" s="162"/>
      <c r="L40" s="162"/>
      <c r="M40" s="162"/>
      <c r="N40" s="162"/>
      <c r="O40" s="162"/>
    </row>
    <row r="41" spans="1:15" ht="25.5" x14ac:dyDescent="0.2">
      <c r="A41" s="1">
        <v>2</v>
      </c>
      <c r="B41" s="31" t="s">
        <v>272</v>
      </c>
      <c r="C41" s="8" t="s">
        <v>156</v>
      </c>
      <c r="D41" s="162">
        <v>5</v>
      </c>
      <c r="E41" s="162"/>
      <c r="F41" s="41"/>
      <c r="G41" s="162"/>
      <c r="H41" s="162"/>
      <c r="I41" s="162"/>
      <c r="J41" s="162"/>
      <c r="K41" s="162"/>
      <c r="L41" s="162"/>
      <c r="M41" s="162"/>
      <c r="N41" s="162"/>
      <c r="O41" s="162"/>
    </row>
    <row r="42" spans="1:15" x14ac:dyDescent="0.2">
      <c r="A42" s="1">
        <v>3</v>
      </c>
      <c r="B42" s="31" t="s">
        <v>273</v>
      </c>
      <c r="C42" s="162" t="s">
        <v>156</v>
      </c>
      <c r="D42" s="162">
        <v>9</v>
      </c>
      <c r="E42" s="162"/>
      <c r="F42" s="41"/>
      <c r="G42" s="162"/>
      <c r="H42" s="162"/>
      <c r="I42" s="162"/>
      <c r="J42" s="162"/>
      <c r="K42" s="162"/>
      <c r="L42" s="162"/>
      <c r="M42" s="162"/>
      <c r="N42" s="162"/>
      <c r="O42" s="162"/>
    </row>
    <row r="43" spans="1:15" ht="25.5" x14ac:dyDescent="0.2">
      <c r="A43" s="1">
        <v>4</v>
      </c>
      <c r="B43" s="31" t="s">
        <v>276</v>
      </c>
      <c r="C43" s="8" t="s">
        <v>156</v>
      </c>
      <c r="D43" s="162">
        <f>9-3.6</f>
        <v>5.4</v>
      </c>
      <c r="E43" s="162"/>
      <c r="F43" s="41"/>
      <c r="G43" s="162"/>
      <c r="H43" s="162"/>
      <c r="I43" s="162"/>
      <c r="J43" s="162"/>
      <c r="K43" s="162"/>
      <c r="L43" s="162"/>
      <c r="M43" s="162"/>
      <c r="N43" s="162"/>
      <c r="O43" s="162"/>
    </row>
    <row r="44" spans="1:15" x14ac:dyDescent="0.2">
      <c r="A44" s="1">
        <v>5</v>
      </c>
      <c r="B44" s="31" t="s">
        <v>270</v>
      </c>
      <c r="C44" s="8" t="s">
        <v>156</v>
      </c>
      <c r="D44" s="162">
        <v>3</v>
      </c>
      <c r="E44" s="162"/>
      <c r="F44" s="41"/>
      <c r="G44" s="162"/>
      <c r="H44" s="162"/>
      <c r="I44" s="162"/>
      <c r="J44" s="186"/>
      <c r="K44" s="162"/>
      <c r="L44" s="162"/>
      <c r="M44" s="162"/>
      <c r="N44" s="162"/>
      <c r="O44" s="162"/>
    </row>
    <row r="45" spans="1:15" x14ac:dyDescent="0.2">
      <c r="A45" s="1"/>
      <c r="B45" s="159" t="s">
        <v>690</v>
      </c>
      <c r="C45" s="8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</row>
    <row r="46" spans="1:15" ht="25.5" x14ac:dyDescent="0.2">
      <c r="A46" s="1">
        <v>1</v>
      </c>
      <c r="B46" s="163" t="s">
        <v>277</v>
      </c>
      <c r="C46" s="1" t="s">
        <v>158</v>
      </c>
      <c r="D46" s="162">
        <v>3</v>
      </c>
      <c r="E46" s="162"/>
      <c r="F46" s="41"/>
      <c r="G46" s="162"/>
      <c r="H46" s="162"/>
      <c r="I46" s="162"/>
      <c r="J46" s="162"/>
      <c r="K46" s="162"/>
      <c r="L46" s="162"/>
      <c r="M46" s="162"/>
      <c r="N46" s="162"/>
      <c r="O46" s="162"/>
    </row>
    <row r="47" spans="1:15" ht="25.5" x14ac:dyDescent="0.2">
      <c r="A47" s="1">
        <v>2</v>
      </c>
      <c r="B47" s="31" t="s">
        <v>343</v>
      </c>
      <c r="C47" s="1" t="s">
        <v>158</v>
      </c>
      <c r="D47" s="162">
        <v>18.5</v>
      </c>
      <c r="E47" s="162"/>
      <c r="F47" s="41"/>
      <c r="G47" s="162"/>
      <c r="H47" s="187"/>
      <c r="I47" s="187"/>
      <c r="J47" s="162"/>
      <c r="K47" s="162"/>
      <c r="L47" s="162"/>
      <c r="M47" s="162"/>
      <c r="N47" s="162"/>
      <c r="O47" s="162"/>
    </row>
    <row r="48" spans="1:15" ht="25.5" x14ac:dyDescent="0.2">
      <c r="A48" s="1">
        <v>3</v>
      </c>
      <c r="B48" s="31" t="s">
        <v>275</v>
      </c>
      <c r="C48" s="8" t="s">
        <v>156</v>
      </c>
      <c r="D48" s="162">
        <v>1.1000000000000001</v>
      </c>
      <c r="E48" s="162"/>
      <c r="F48" s="41"/>
      <c r="G48" s="162"/>
      <c r="H48" s="162"/>
      <c r="I48" s="162"/>
      <c r="J48" s="162"/>
      <c r="K48" s="162"/>
      <c r="L48" s="162"/>
      <c r="M48" s="162"/>
      <c r="N48" s="162"/>
      <c r="O48" s="162"/>
    </row>
    <row r="49" spans="1:15" ht="38.25" x14ac:dyDescent="0.2">
      <c r="A49" s="1">
        <v>4</v>
      </c>
      <c r="B49" s="31" t="s">
        <v>722</v>
      </c>
      <c r="C49" s="1" t="s">
        <v>172</v>
      </c>
      <c r="D49" s="162">
        <v>0.21</v>
      </c>
      <c r="E49" s="162"/>
      <c r="F49" s="41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25.5" x14ac:dyDescent="0.2">
      <c r="A50" s="1">
        <v>5</v>
      </c>
      <c r="B50" s="31" t="s">
        <v>723</v>
      </c>
      <c r="C50" s="1" t="s">
        <v>156</v>
      </c>
      <c r="D50" s="162">
        <v>3.01</v>
      </c>
      <c r="E50" s="162"/>
      <c r="F50" s="41"/>
      <c r="G50" s="162"/>
      <c r="H50" s="162"/>
      <c r="I50" s="162"/>
      <c r="J50" s="162"/>
      <c r="K50" s="162"/>
      <c r="L50" s="162"/>
      <c r="M50" s="162"/>
      <c r="N50" s="162"/>
      <c r="O50" s="162"/>
    </row>
    <row r="51" spans="1:15" ht="25.5" x14ac:dyDescent="0.2">
      <c r="A51" s="1">
        <v>6</v>
      </c>
      <c r="B51" s="31" t="s">
        <v>724</v>
      </c>
      <c r="C51" s="1" t="s">
        <v>156</v>
      </c>
      <c r="D51" s="162">
        <v>0.6</v>
      </c>
      <c r="E51" s="162"/>
      <c r="F51" s="41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25.5" x14ac:dyDescent="0.2">
      <c r="A52" s="1">
        <v>7</v>
      </c>
      <c r="B52" s="163" t="s">
        <v>271</v>
      </c>
      <c r="C52" s="1" t="s">
        <v>158</v>
      </c>
      <c r="D52" s="162">
        <v>3</v>
      </c>
      <c r="E52" s="162"/>
      <c r="F52" s="41"/>
      <c r="G52" s="162"/>
      <c r="H52" s="162"/>
      <c r="I52" s="162"/>
      <c r="J52" s="162"/>
      <c r="K52" s="162"/>
      <c r="L52" s="162"/>
      <c r="M52" s="162"/>
      <c r="N52" s="162"/>
      <c r="O52" s="162"/>
    </row>
    <row r="53" spans="1:15" ht="25.5" x14ac:dyDescent="0.2">
      <c r="A53" s="1">
        <v>8</v>
      </c>
      <c r="B53" s="163" t="s">
        <v>341</v>
      </c>
      <c r="C53" s="1" t="s">
        <v>158</v>
      </c>
      <c r="D53" s="162">
        <v>3.5</v>
      </c>
      <c r="E53" s="162"/>
      <c r="F53" s="41"/>
      <c r="G53" s="162"/>
      <c r="H53" s="162"/>
      <c r="I53" s="162"/>
      <c r="J53" s="162"/>
      <c r="K53" s="162"/>
      <c r="L53" s="162"/>
      <c r="M53" s="162"/>
      <c r="N53" s="162"/>
      <c r="O53" s="162"/>
    </row>
    <row r="54" spans="1:15" ht="25.5" x14ac:dyDescent="0.2">
      <c r="A54" s="1">
        <v>9</v>
      </c>
      <c r="B54" s="31" t="s">
        <v>278</v>
      </c>
      <c r="C54" s="1" t="s">
        <v>158</v>
      </c>
      <c r="D54" s="162">
        <v>6</v>
      </c>
      <c r="E54" s="162"/>
      <c r="F54" s="41"/>
      <c r="G54" s="162"/>
      <c r="H54" s="162"/>
      <c r="I54" s="162"/>
      <c r="J54" s="162"/>
      <c r="K54" s="162"/>
      <c r="L54" s="162"/>
      <c r="M54" s="162"/>
      <c r="N54" s="162"/>
      <c r="O54" s="162"/>
    </row>
    <row r="55" spans="1:15" ht="25.5" x14ac:dyDescent="0.2">
      <c r="A55" s="1">
        <v>10</v>
      </c>
      <c r="B55" s="163" t="s">
        <v>342</v>
      </c>
      <c r="C55" s="1" t="s">
        <v>158</v>
      </c>
      <c r="D55" s="162">
        <v>2.5</v>
      </c>
      <c r="E55" s="162"/>
      <c r="F55" s="41"/>
      <c r="G55" s="162"/>
      <c r="H55" s="162"/>
      <c r="I55" s="162"/>
      <c r="J55" s="162"/>
      <c r="K55" s="162"/>
      <c r="L55" s="162"/>
      <c r="M55" s="162"/>
      <c r="N55" s="162"/>
      <c r="O55" s="162"/>
    </row>
    <row r="56" spans="1:15" x14ac:dyDescent="0.2">
      <c r="A56" s="1"/>
      <c r="B56" s="64" t="s">
        <v>279</v>
      </c>
      <c r="C56" s="1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41"/>
    </row>
    <row r="57" spans="1:15" ht="25.5" x14ac:dyDescent="0.2">
      <c r="A57" s="1">
        <v>1</v>
      </c>
      <c r="B57" s="138" t="s">
        <v>496</v>
      </c>
      <c r="C57" s="1" t="s">
        <v>158</v>
      </c>
      <c r="D57" s="162">
        <v>36</v>
      </c>
      <c r="E57" s="162"/>
      <c r="F57" s="41"/>
      <c r="G57" s="162"/>
      <c r="H57" s="162"/>
      <c r="I57" s="162"/>
      <c r="J57" s="162"/>
      <c r="K57" s="162"/>
      <c r="L57" s="162"/>
      <c r="M57" s="162"/>
      <c r="N57" s="162"/>
      <c r="O57" s="162"/>
    </row>
    <row r="58" spans="1:15" ht="38.25" x14ac:dyDescent="0.2">
      <c r="A58" s="1">
        <v>2</v>
      </c>
      <c r="B58" s="31" t="s">
        <v>525</v>
      </c>
      <c r="C58" s="1" t="s">
        <v>158</v>
      </c>
      <c r="D58" s="162">
        <f>1815+13.3</f>
        <v>1828.3</v>
      </c>
      <c r="E58" s="162"/>
      <c r="F58" s="41"/>
      <c r="G58" s="162"/>
      <c r="H58" s="162"/>
      <c r="I58" s="162"/>
      <c r="J58" s="162"/>
      <c r="K58" s="162"/>
      <c r="L58" s="162"/>
      <c r="M58" s="162"/>
      <c r="N58" s="162"/>
      <c r="O58" s="162"/>
    </row>
    <row r="59" spans="1:15" ht="25.5" x14ac:dyDescent="0.2">
      <c r="A59" s="1">
        <v>3</v>
      </c>
      <c r="B59" s="138" t="s">
        <v>494</v>
      </c>
      <c r="C59" s="1" t="s">
        <v>158</v>
      </c>
      <c r="D59" s="162">
        <f>252+5.1</f>
        <v>257.10000000000002</v>
      </c>
      <c r="E59" s="162"/>
      <c r="F59" s="41"/>
      <c r="G59" s="162"/>
      <c r="H59" s="162"/>
      <c r="I59" s="162"/>
      <c r="J59" s="162"/>
      <c r="K59" s="162"/>
      <c r="L59" s="162"/>
      <c r="M59" s="162"/>
      <c r="N59" s="162"/>
      <c r="O59" s="162"/>
    </row>
    <row r="60" spans="1:15" ht="25.5" x14ac:dyDescent="0.2">
      <c r="A60" s="1">
        <v>4</v>
      </c>
      <c r="B60" s="138" t="s">
        <v>495</v>
      </c>
      <c r="C60" s="1" t="s">
        <v>158</v>
      </c>
      <c r="D60" s="162">
        <v>429</v>
      </c>
      <c r="E60" s="162"/>
      <c r="F60" s="41"/>
      <c r="G60" s="162"/>
      <c r="H60" s="162"/>
      <c r="I60" s="162"/>
      <c r="J60" s="162"/>
      <c r="K60" s="162"/>
      <c r="L60" s="162"/>
      <c r="M60" s="162"/>
      <c r="N60" s="162"/>
      <c r="O60" s="162"/>
    </row>
    <row r="61" spans="1:15" ht="38.25" x14ac:dyDescent="0.2">
      <c r="A61" s="1">
        <v>5</v>
      </c>
      <c r="B61" s="31" t="s">
        <v>344</v>
      </c>
      <c r="C61" s="1" t="s">
        <v>172</v>
      </c>
      <c r="D61" s="162">
        <f>3.55-0.16+0.16</f>
        <v>3.55</v>
      </c>
      <c r="E61" s="162"/>
      <c r="F61" s="41"/>
      <c r="G61" s="162"/>
      <c r="H61" s="162"/>
      <c r="I61" s="162"/>
      <c r="J61" s="162"/>
      <c r="K61" s="162"/>
      <c r="L61" s="162"/>
      <c r="M61" s="162"/>
      <c r="N61" s="162"/>
      <c r="O61" s="41"/>
    </row>
    <row r="62" spans="1:15" x14ac:dyDescent="0.2">
      <c r="A62" s="1">
        <v>6</v>
      </c>
      <c r="B62" s="163" t="s">
        <v>726</v>
      </c>
      <c r="C62" s="1" t="s">
        <v>158</v>
      </c>
      <c r="D62" s="162">
        <f>119-6+6</f>
        <v>119</v>
      </c>
      <c r="E62" s="162"/>
      <c r="F62" s="41"/>
      <c r="G62" s="162"/>
      <c r="H62" s="162"/>
      <c r="I62" s="162"/>
      <c r="J62" s="162"/>
      <c r="K62" s="162"/>
      <c r="L62" s="162"/>
      <c r="M62" s="162"/>
      <c r="N62" s="162"/>
      <c r="O62" s="41"/>
    </row>
    <row r="63" spans="1:15" x14ac:dyDescent="0.2">
      <c r="A63" s="1">
        <v>7</v>
      </c>
      <c r="B63" s="163" t="s">
        <v>727</v>
      </c>
      <c r="C63" s="1" t="s">
        <v>158</v>
      </c>
      <c r="D63" s="162">
        <f>119-6+6</f>
        <v>119</v>
      </c>
      <c r="E63" s="162"/>
      <c r="F63" s="41"/>
      <c r="G63" s="162"/>
      <c r="H63" s="162"/>
      <c r="I63" s="162"/>
      <c r="J63" s="162"/>
      <c r="K63" s="162"/>
      <c r="L63" s="162"/>
      <c r="M63" s="162"/>
      <c r="N63" s="162"/>
      <c r="O63" s="41"/>
    </row>
    <row r="64" spans="1:15" x14ac:dyDescent="0.2">
      <c r="A64" s="1">
        <v>8</v>
      </c>
      <c r="B64" s="163" t="s">
        <v>280</v>
      </c>
      <c r="C64" s="1" t="s">
        <v>158</v>
      </c>
      <c r="D64" s="162">
        <f>40-3+3</f>
        <v>40</v>
      </c>
      <c r="E64" s="162"/>
      <c r="F64" s="41"/>
      <c r="G64" s="162"/>
      <c r="H64" s="162"/>
      <c r="I64" s="162"/>
      <c r="J64" s="162"/>
      <c r="K64" s="162"/>
      <c r="L64" s="162"/>
      <c r="M64" s="162"/>
      <c r="N64" s="162"/>
      <c r="O64" s="41"/>
    </row>
    <row r="65" spans="1:15" ht="38.25" x14ac:dyDescent="0.2">
      <c r="A65" s="1">
        <v>9</v>
      </c>
      <c r="B65" s="31" t="s">
        <v>554</v>
      </c>
      <c r="C65" s="8" t="s">
        <v>158</v>
      </c>
      <c r="D65" s="162">
        <v>127</v>
      </c>
      <c r="E65" s="162"/>
      <c r="F65" s="41"/>
      <c r="G65" s="162"/>
      <c r="H65" s="162"/>
      <c r="I65" s="162"/>
      <c r="J65" s="162"/>
      <c r="K65" s="162"/>
      <c r="L65" s="162"/>
      <c r="M65" s="162"/>
      <c r="N65" s="162"/>
      <c r="O65" s="162"/>
    </row>
    <row r="66" spans="1:15" ht="25.5" x14ac:dyDescent="0.2">
      <c r="A66" s="1">
        <v>10</v>
      </c>
      <c r="B66" s="138" t="s">
        <v>400</v>
      </c>
      <c r="C66" s="1" t="s">
        <v>156</v>
      </c>
      <c r="D66" s="162">
        <f>60.7-6.8+6.8</f>
        <v>60.7</v>
      </c>
      <c r="E66" s="162"/>
      <c r="F66" s="41"/>
      <c r="G66" s="162"/>
      <c r="H66" s="162"/>
      <c r="I66" s="162"/>
      <c r="J66" s="162"/>
      <c r="K66" s="162"/>
      <c r="L66" s="162"/>
      <c r="M66" s="162"/>
      <c r="N66" s="162"/>
      <c r="O66" s="162"/>
    </row>
    <row r="67" spans="1:15" ht="25.5" x14ac:dyDescent="0.2">
      <c r="A67" s="1">
        <v>11</v>
      </c>
      <c r="B67" s="31" t="s">
        <v>240</v>
      </c>
      <c r="C67" s="1" t="s">
        <v>156</v>
      </c>
      <c r="D67" s="162">
        <v>1.8</v>
      </c>
      <c r="E67" s="162"/>
      <c r="F67" s="41"/>
      <c r="G67" s="162"/>
      <c r="H67" s="162"/>
      <c r="I67" s="162"/>
      <c r="J67" s="162"/>
      <c r="K67" s="162"/>
      <c r="L67" s="162"/>
      <c r="M67" s="162"/>
      <c r="N67" s="162"/>
      <c r="O67" s="41"/>
    </row>
    <row r="68" spans="1:15" ht="25.5" x14ac:dyDescent="0.2">
      <c r="A68" s="1">
        <v>12</v>
      </c>
      <c r="B68" s="164" t="s">
        <v>241</v>
      </c>
      <c r="C68" s="125" t="s">
        <v>172</v>
      </c>
      <c r="D68" s="182">
        <v>0.5</v>
      </c>
      <c r="E68" s="162"/>
      <c r="F68" s="41"/>
      <c r="G68" s="162"/>
      <c r="H68" s="162"/>
      <c r="I68" s="162"/>
      <c r="J68" s="162"/>
      <c r="K68" s="162"/>
      <c r="L68" s="162"/>
      <c r="M68" s="162"/>
      <c r="N68" s="162"/>
      <c r="O68" s="162"/>
    </row>
    <row r="69" spans="1:15" x14ac:dyDescent="0.2">
      <c r="A69" s="1">
        <v>13</v>
      </c>
      <c r="B69" s="163" t="s">
        <v>364</v>
      </c>
      <c r="C69" s="1" t="s">
        <v>158</v>
      </c>
      <c r="D69" s="162">
        <v>13.2</v>
      </c>
      <c r="E69" s="162"/>
      <c r="F69" s="41"/>
      <c r="G69" s="162"/>
      <c r="H69" s="162"/>
      <c r="I69" s="162"/>
      <c r="J69" s="162"/>
      <c r="K69" s="162"/>
      <c r="L69" s="162"/>
      <c r="M69" s="162"/>
      <c r="N69" s="162"/>
      <c r="O69" s="41"/>
    </row>
    <row r="70" spans="1:15" x14ac:dyDescent="0.2">
      <c r="A70" s="1">
        <v>14</v>
      </c>
      <c r="B70" s="163" t="s">
        <v>177</v>
      </c>
      <c r="C70" s="1" t="s">
        <v>158</v>
      </c>
      <c r="D70" s="162">
        <v>8.1</v>
      </c>
      <c r="E70" s="162"/>
      <c r="F70" s="41"/>
      <c r="G70" s="162"/>
      <c r="H70" s="162"/>
      <c r="I70" s="162"/>
      <c r="J70" s="162"/>
      <c r="K70" s="162"/>
      <c r="L70" s="162"/>
      <c r="M70" s="162"/>
      <c r="N70" s="162"/>
      <c r="O70" s="41"/>
    </row>
    <row r="71" spans="1:15" ht="25.5" x14ac:dyDescent="0.2">
      <c r="A71" s="1">
        <v>15</v>
      </c>
      <c r="B71" s="163" t="s">
        <v>5</v>
      </c>
      <c r="C71" s="1" t="s">
        <v>157</v>
      </c>
      <c r="D71" s="162">
        <v>4</v>
      </c>
      <c r="E71" s="162"/>
      <c r="F71" s="41"/>
      <c r="G71" s="162"/>
      <c r="H71" s="162"/>
      <c r="I71" s="162"/>
      <c r="J71" s="162"/>
      <c r="K71" s="162"/>
      <c r="L71" s="162"/>
      <c r="M71" s="162"/>
      <c r="N71" s="162"/>
      <c r="O71" s="41"/>
    </row>
    <row r="72" spans="1:15" ht="25.5" x14ac:dyDescent="0.2">
      <c r="A72" s="1">
        <v>16</v>
      </c>
      <c r="B72" s="163" t="s">
        <v>6</v>
      </c>
      <c r="C72" s="1" t="s">
        <v>157</v>
      </c>
      <c r="D72" s="162">
        <v>28</v>
      </c>
      <c r="E72" s="162"/>
      <c r="F72" s="41"/>
      <c r="G72" s="162"/>
      <c r="H72" s="162"/>
      <c r="I72" s="162"/>
      <c r="J72" s="162"/>
      <c r="K72" s="162"/>
      <c r="L72" s="162"/>
      <c r="M72" s="162"/>
      <c r="N72" s="162"/>
      <c r="O72" s="41"/>
    </row>
    <row r="73" spans="1:15" ht="25.5" x14ac:dyDescent="0.2">
      <c r="A73" s="1">
        <v>17</v>
      </c>
      <c r="B73" s="163" t="s">
        <v>7</v>
      </c>
      <c r="C73" s="1" t="s">
        <v>157</v>
      </c>
      <c r="D73" s="162">
        <v>7</v>
      </c>
      <c r="E73" s="162"/>
      <c r="F73" s="41"/>
      <c r="G73" s="162"/>
      <c r="H73" s="162"/>
      <c r="I73" s="162"/>
      <c r="J73" s="162"/>
      <c r="K73" s="162"/>
      <c r="L73" s="162"/>
      <c r="M73" s="162"/>
      <c r="N73" s="162"/>
      <c r="O73" s="41"/>
    </row>
    <row r="74" spans="1:15" x14ac:dyDescent="0.2">
      <c r="A74" s="1">
        <v>18</v>
      </c>
      <c r="B74" s="163" t="s">
        <v>178</v>
      </c>
      <c r="C74" s="1" t="s">
        <v>155</v>
      </c>
      <c r="D74" s="162">
        <v>2</v>
      </c>
      <c r="E74" s="162"/>
      <c r="F74" s="41"/>
      <c r="G74" s="162"/>
      <c r="H74" s="162"/>
      <c r="I74" s="162"/>
      <c r="J74" s="162"/>
      <c r="K74" s="162"/>
      <c r="L74" s="162"/>
      <c r="M74" s="162"/>
      <c r="N74" s="162"/>
      <c r="O74" s="41"/>
    </row>
    <row r="75" spans="1:15" x14ac:dyDescent="0.2">
      <c r="A75" s="1">
        <v>19</v>
      </c>
      <c r="B75" s="163" t="s">
        <v>769</v>
      </c>
      <c r="C75" s="1" t="s">
        <v>158</v>
      </c>
      <c r="D75" s="162">
        <f>2.35*4+13.1</f>
        <v>22.5</v>
      </c>
      <c r="E75" s="162"/>
      <c r="F75" s="41"/>
      <c r="G75" s="162"/>
      <c r="H75" s="162"/>
      <c r="I75" s="162"/>
      <c r="J75" s="162"/>
      <c r="K75" s="162"/>
      <c r="L75" s="162"/>
      <c r="M75" s="162"/>
      <c r="N75" s="162"/>
      <c r="O75" s="41"/>
    </row>
    <row r="76" spans="1:15" x14ac:dyDescent="0.2">
      <c r="A76" s="1"/>
      <c r="B76" s="165" t="s">
        <v>116</v>
      </c>
      <c r="C76" s="1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41"/>
    </row>
    <row r="77" spans="1:15" ht="25.5" x14ac:dyDescent="0.2">
      <c r="A77" s="1">
        <v>1</v>
      </c>
      <c r="B77" s="163" t="s">
        <v>729</v>
      </c>
      <c r="C77" s="1" t="s">
        <v>156</v>
      </c>
      <c r="D77" s="162">
        <v>0.18</v>
      </c>
      <c r="E77" s="162"/>
      <c r="F77" s="41"/>
      <c r="G77" s="162"/>
      <c r="H77" s="162"/>
      <c r="I77" s="162"/>
      <c r="J77" s="162"/>
      <c r="K77" s="162"/>
      <c r="L77" s="162"/>
      <c r="M77" s="162"/>
      <c r="N77" s="162"/>
      <c r="O77" s="41"/>
    </row>
    <row r="78" spans="1:15" x14ac:dyDescent="0.2">
      <c r="A78" s="1">
        <v>2</v>
      </c>
      <c r="B78" s="163" t="s">
        <v>4</v>
      </c>
      <c r="C78" s="1" t="s">
        <v>158</v>
      </c>
      <c r="D78" s="162">
        <v>14</v>
      </c>
      <c r="E78" s="162"/>
      <c r="F78" s="41"/>
      <c r="G78" s="162"/>
      <c r="H78" s="162"/>
      <c r="I78" s="162"/>
      <c r="J78" s="162"/>
      <c r="K78" s="162"/>
      <c r="L78" s="162"/>
      <c r="M78" s="162"/>
      <c r="N78" s="162"/>
      <c r="O78" s="41"/>
    </row>
    <row r="79" spans="1:15" x14ac:dyDescent="0.2">
      <c r="A79" s="1">
        <v>3</v>
      </c>
      <c r="B79" s="163" t="s">
        <v>168</v>
      </c>
      <c r="C79" s="1" t="s">
        <v>158</v>
      </c>
      <c r="D79" s="162">
        <v>14</v>
      </c>
      <c r="E79" s="162"/>
      <c r="F79" s="41"/>
      <c r="G79" s="162"/>
      <c r="H79" s="162"/>
      <c r="I79" s="162"/>
      <c r="J79" s="162"/>
      <c r="K79" s="162"/>
      <c r="L79" s="162"/>
      <c r="M79" s="162"/>
      <c r="N79" s="162"/>
      <c r="O79" s="41"/>
    </row>
    <row r="80" spans="1:15" x14ac:dyDescent="0.2">
      <c r="A80" s="1">
        <v>4</v>
      </c>
      <c r="B80" s="166" t="s">
        <v>212</v>
      </c>
      <c r="C80" s="1" t="s">
        <v>158</v>
      </c>
      <c r="D80" s="41">
        <v>14</v>
      </c>
      <c r="E80" s="41"/>
      <c r="F80" s="41"/>
      <c r="G80" s="41"/>
      <c r="H80" s="41"/>
      <c r="I80" s="41"/>
      <c r="J80" s="167"/>
      <c r="K80" s="167"/>
      <c r="L80" s="167"/>
      <c r="M80" s="167"/>
      <c r="N80" s="167"/>
      <c r="O80" s="167"/>
    </row>
    <row r="81" spans="1:15" ht="25.5" x14ac:dyDescent="0.2">
      <c r="A81" s="1">
        <v>5</v>
      </c>
      <c r="B81" s="168" t="s">
        <v>188</v>
      </c>
      <c r="C81" s="1" t="s">
        <v>158</v>
      </c>
      <c r="D81" s="41">
        <v>14</v>
      </c>
      <c r="E81" s="41"/>
      <c r="F81" s="41"/>
      <c r="G81" s="41"/>
      <c r="H81" s="41"/>
      <c r="I81" s="41"/>
      <c r="J81" s="167"/>
      <c r="K81" s="167"/>
      <c r="L81" s="167"/>
      <c r="M81" s="167"/>
      <c r="N81" s="167"/>
      <c r="O81" s="167"/>
    </row>
    <row r="82" spans="1:15" ht="25.5" x14ac:dyDescent="0.2">
      <c r="A82" s="1">
        <v>6</v>
      </c>
      <c r="B82" s="168" t="s">
        <v>189</v>
      </c>
      <c r="C82" s="1" t="s">
        <v>158</v>
      </c>
      <c r="D82" s="41">
        <v>14</v>
      </c>
      <c r="E82" s="41"/>
      <c r="F82" s="41"/>
      <c r="G82" s="41"/>
      <c r="H82" s="41"/>
      <c r="I82" s="41"/>
      <c r="J82" s="167"/>
      <c r="K82" s="167"/>
      <c r="L82" s="167"/>
      <c r="M82" s="167"/>
      <c r="N82" s="167"/>
      <c r="O82" s="167"/>
    </row>
    <row r="83" spans="1:15" ht="25.5" x14ac:dyDescent="0.2">
      <c r="A83" s="1">
        <v>7</v>
      </c>
      <c r="B83" s="31" t="s">
        <v>213</v>
      </c>
      <c r="C83" s="1" t="s">
        <v>158</v>
      </c>
      <c r="D83" s="41">
        <v>14</v>
      </c>
      <c r="E83" s="41"/>
      <c r="F83" s="41"/>
      <c r="G83" s="41"/>
      <c r="H83" s="41"/>
      <c r="I83" s="41"/>
      <c r="J83" s="167"/>
      <c r="K83" s="167"/>
      <c r="L83" s="167"/>
      <c r="M83" s="167"/>
      <c r="N83" s="167"/>
      <c r="O83" s="167"/>
    </row>
    <row r="84" spans="1:15" x14ac:dyDescent="0.2">
      <c r="A84" s="1">
        <v>8</v>
      </c>
      <c r="B84" s="138" t="s">
        <v>191</v>
      </c>
      <c r="C84" s="1" t="s">
        <v>158</v>
      </c>
      <c r="D84" s="162">
        <v>14</v>
      </c>
      <c r="E84" s="162"/>
      <c r="F84" s="41"/>
      <c r="G84" s="162"/>
      <c r="H84" s="162"/>
      <c r="I84" s="162"/>
      <c r="J84" s="162"/>
      <c r="K84" s="162"/>
      <c r="L84" s="162"/>
      <c r="M84" s="162"/>
      <c r="N84" s="162"/>
      <c r="O84" s="41"/>
    </row>
    <row r="85" spans="1:15" x14ac:dyDescent="0.2">
      <c r="A85" s="1">
        <v>9</v>
      </c>
      <c r="B85" s="163" t="s">
        <v>731</v>
      </c>
      <c r="C85" s="1" t="s">
        <v>158</v>
      </c>
      <c r="D85" s="162">
        <v>14</v>
      </c>
      <c r="E85" s="162"/>
      <c r="F85" s="41"/>
      <c r="G85" s="162"/>
      <c r="H85" s="162"/>
      <c r="I85" s="162"/>
      <c r="J85" s="162"/>
      <c r="K85" s="162"/>
      <c r="L85" s="162"/>
      <c r="M85" s="162"/>
      <c r="N85" s="162"/>
      <c r="O85" s="41"/>
    </row>
    <row r="86" spans="1:15" x14ac:dyDescent="0.2">
      <c r="A86" s="1">
        <v>10</v>
      </c>
      <c r="B86" s="163" t="s">
        <v>732</v>
      </c>
      <c r="C86" s="1" t="s">
        <v>158</v>
      </c>
      <c r="D86" s="162">
        <v>14</v>
      </c>
      <c r="E86" s="162"/>
      <c r="F86" s="41"/>
      <c r="G86" s="162"/>
      <c r="H86" s="162"/>
      <c r="I86" s="162"/>
      <c r="J86" s="162"/>
      <c r="K86" s="162"/>
      <c r="L86" s="162"/>
      <c r="M86" s="162"/>
      <c r="N86" s="162"/>
      <c r="O86" s="41"/>
    </row>
    <row r="87" spans="1:15" ht="25.5" x14ac:dyDescent="0.2">
      <c r="A87" s="1">
        <v>11</v>
      </c>
      <c r="B87" s="163" t="s">
        <v>190</v>
      </c>
      <c r="C87" s="1" t="s">
        <v>158</v>
      </c>
      <c r="D87" s="162">
        <v>14</v>
      </c>
      <c r="E87" s="162"/>
      <c r="F87" s="41"/>
      <c r="G87" s="162"/>
      <c r="H87" s="162"/>
      <c r="I87" s="162"/>
      <c r="J87" s="162"/>
      <c r="K87" s="162"/>
      <c r="L87" s="162"/>
      <c r="M87" s="162"/>
      <c r="N87" s="162"/>
      <c r="O87" s="41"/>
    </row>
    <row r="88" spans="1:15" x14ac:dyDescent="0.2">
      <c r="A88" s="1">
        <v>12</v>
      </c>
      <c r="B88" s="163" t="s">
        <v>170</v>
      </c>
      <c r="C88" s="1" t="s">
        <v>158</v>
      </c>
      <c r="D88" s="162">
        <v>14</v>
      </c>
      <c r="E88" s="162"/>
      <c r="F88" s="41"/>
      <c r="G88" s="162"/>
      <c r="H88" s="162"/>
      <c r="I88" s="162"/>
      <c r="J88" s="162"/>
      <c r="K88" s="162"/>
      <c r="L88" s="162"/>
      <c r="M88" s="162"/>
      <c r="N88" s="162"/>
      <c r="O88" s="41"/>
    </row>
    <row r="89" spans="1:15" x14ac:dyDescent="0.2">
      <c r="A89" s="1"/>
      <c r="B89" s="165" t="s">
        <v>214</v>
      </c>
      <c r="C89" s="1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41"/>
    </row>
    <row r="90" spans="1:15" x14ac:dyDescent="0.2">
      <c r="A90" s="1">
        <v>1</v>
      </c>
      <c r="B90" s="163" t="s">
        <v>365</v>
      </c>
      <c r="C90" s="1" t="s">
        <v>157</v>
      </c>
      <c r="D90" s="162">
        <v>1</v>
      </c>
      <c r="E90" s="162"/>
      <c r="F90" s="41"/>
      <c r="G90" s="162"/>
      <c r="H90" s="162"/>
      <c r="I90" s="162"/>
      <c r="J90" s="162"/>
      <c r="K90" s="162"/>
      <c r="L90" s="162"/>
      <c r="M90" s="162"/>
      <c r="N90" s="162"/>
      <c r="O90" s="41"/>
    </row>
    <row r="91" spans="1:15" x14ac:dyDescent="0.2">
      <c r="A91" s="1">
        <v>2</v>
      </c>
      <c r="B91" s="163" t="s">
        <v>386</v>
      </c>
      <c r="C91" s="1" t="s">
        <v>157</v>
      </c>
      <c r="D91" s="162">
        <v>1</v>
      </c>
      <c r="E91" s="162"/>
      <c r="F91" s="41"/>
      <c r="G91" s="162"/>
      <c r="H91" s="162"/>
      <c r="I91" s="162"/>
      <c r="J91" s="162"/>
      <c r="K91" s="162"/>
      <c r="L91" s="162"/>
      <c r="M91" s="162"/>
      <c r="N91" s="162"/>
      <c r="O91" s="41"/>
    </row>
    <row r="92" spans="1:15" x14ac:dyDescent="0.2">
      <c r="A92" s="1">
        <v>3</v>
      </c>
      <c r="B92" s="163" t="s">
        <v>387</v>
      </c>
      <c r="C92" s="1" t="s">
        <v>157</v>
      </c>
      <c r="D92" s="162">
        <v>1</v>
      </c>
      <c r="E92" s="162"/>
      <c r="F92" s="41"/>
      <c r="G92" s="162"/>
      <c r="H92" s="162"/>
      <c r="I92" s="162"/>
      <c r="J92" s="162"/>
      <c r="K92" s="162"/>
      <c r="L92" s="162"/>
      <c r="M92" s="162"/>
      <c r="N92" s="162"/>
      <c r="O92" s="41"/>
    </row>
    <row r="93" spans="1:15" ht="25.5" x14ac:dyDescent="0.2">
      <c r="A93" s="1">
        <v>4</v>
      </c>
      <c r="B93" s="163" t="s">
        <v>242</v>
      </c>
      <c r="C93" s="1" t="s">
        <v>119</v>
      </c>
      <c r="D93" s="162">
        <v>9</v>
      </c>
      <c r="E93" s="162"/>
      <c r="F93" s="41"/>
      <c r="G93" s="162"/>
      <c r="H93" s="162"/>
      <c r="I93" s="162"/>
      <c r="J93" s="162"/>
      <c r="K93" s="162"/>
      <c r="L93" s="162"/>
      <c r="M93" s="162"/>
      <c r="N93" s="162"/>
      <c r="O93" s="41"/>
    </row>
    <row r="94" spans="1:15" x14ac:dyDescent="0.2">
      <c r="A94" s="1"/>
      <c r="B94" s="165" t="s">
        <v>956</v>
      </c>
      <c r="C94" s="1"/>
      <c r="D94" s="276"/>
      <c r="E94" s="276"/>
      <c r="F94" s="276"/>
      <c r="G94" s="276"/>
      <c r="H94" s="276"/>
      <c r="I94" s="276"/>
      <c r="J94" s="276"/>
      <c r="K94" s="276"/>
      <c r="L94" s="276"/>
      <c r="M94" s="276"/>
      <c r="N94" s="276"/>
      <c r="O94" s="278"/>
    </row>
    <row r="95" spans="1:15" x14ac:dyDescent="0.2">
      <c r="A95" s="1">
        <v>1</v>
      </c>
      <c r="B95" s="163" t="s">
        <v>957</v>
      </c>
      <c r="C95" s="1" t="s">
        <v>958</v>
      </c>
      <c r="D95" s="276">
        <v>1</v>
      </c>
      <c r="E95" s="276"/>
      <c r="F95" s="278"/>
      <c r="G95" s="276"/>
      <c r="H95" s="276"/>
      <c r="I95" s="276"/>
      <c r="J95" s="276"/>
      <c r="K95" s="276"/>
      <c r="L95" s="276"/>
      <c r="M95" s="276"/>
      <c r="N95" s="276"/>
      <c r="O95" s="278"/>
    </row>
    <row r="96" spans="1:15" x14ac:dyDescent="0.2">
      <c r="A96" s="1"/>
      <c r="B96" s="159" t="s">
        <v>733</v>
      </c>
      <c r="C96" s="110"/>
      <c r="D96" s="162"/>
      <c r="E96" s="162"/>
      <c r="F96" s="162"/>
      <c r="G96" s="162"/>
      <c r="H96" s="162"/>
      <c r="I96" s="162"/>
      <c r="J96" s="162"/>
      <c r="K96" s="162"/>
      <c r="L96" s="162"/>
      <c r="M96" s="162"/>
      <c r="N96" s="162"/>
      <c r="O96" s="41"/>
    </row>
    <row r="97" spans="1:15" x14ac:dyDescent="0.2">
      <c r="A97" s="1"/>
      <c r="B97" s="125" t="s">
        <v>734</v>
      </c>
      <c r="C97" s="110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41"/>
    </row>
    <row r="98" spans="1:15" x14ac:dyDescent="0.2">
      <c r="A98" s="1">
        <v>1</v>
      </c>
      <c r="B98" s="31" t="s">
        <v>243</v>
      </c>
      <c r="C98" s="110" t="s">
        <v>119</v>
      </c>
      <c r="D98" s="162">
        <v>246</v>
      </c>
      <c r="E98" s="162"/>
      <c r="F98" s="41"/>
      <c r="G98" s="162"/>
      <c r="H98" s="162"/>
      <c r="I98" s="162"/>
      <c r="J98" s="162"/>
      <c r="K98" s="162"/>
      <c r="L98" s="162"/>
      <c r="M98" s="162"/>
      <c r="N98" s="162"/>
      <c r="O98" s="41"/>
    </row>
    <row r="99" spans="1:15" ht="25.5" x14ac:dyDescent="0.2">
      <c r="A99" s="1">
        <v>2</v>
      </c>
      <c r="B99" s="31" t="s">
        <v>244</v>
      </c>
      <c r="C99" s="2" t="s">
        <v>158</v>
      </c>
      <c r="D99" s="162">
        <v>6.6</v>
      </c>
      <c r="E99" s="162"/>
      <c r="F99" s="41"/>
      <c r="G99" s="162"/>
      <c r="H99" s="162"/>
      <c r="I99" s="162"/>
      <c r="J99" s="162"/>
      <c r="K99" s="162"/>
      <c r="L99" s="162"/>
      <c r="M99" s="162"/>
      <c r="N99" s="162"/>
      <c r="O99" s="41"/>
    </row>
    <row r="100" spans="1:15" x14ac:dyDescent="0.2">
      <c r="A100" s="1"/>
      <c r="B100" s="33" t="s">
        <v>236</v>
      </c>
      <c r="C100" s="110" t="s">
        <v>157</v>
      </c>
      <c r="D100" s="162">
        <v>1</v>
      </c>
      <c r="E100" s="162"/>
      <c r="F100" s="41"/>
      <c r="G100" s="162"/>
      <c r="H100" s="162"/>
      <c r="I100" s="162"/>
      <c r="J100" s="162"/>
      <c r="K100" s="162"/>
      <c r="L100" s="162"/>
      <c r="M100" s="162"/>
      <c r="N100" s="162"/>
      <c r="O100" s="41"/>
    </row>
    <row r="101" spans="1:15" x14ac:dyDescent="0.2">
      <c r="A101" s="1"/>
      <c r="B101" s="33" t="s">
        <v>237</v>
      </c>
      <c r="C101" s="110" t="s">
        <v>157</v>
      </c>
      <c r="D101" s="162">
        <v>2</v>
      </c>
      <c r="E101" s="162"/>
      <c r="F101" s="41"/>
      <c r="G101" s="162"/>
      <c r="H101" s="162"/>
      <c r="I101" s="162"/>
      <c r="J101" s="162"/>
      <c r="K101" s="162"/>
      <c r="L101" s="162"/>
      <c r="M101" s="162"/>
      <c r="N101" s="162"/>
      <c r="O101" s="41"/>
    </row>
    <row r="102" spans="1:15" ht="25.5" x14ac:dyDescent="0.2">
      <c r="A102" s="1">
        <v>3</v>
      </c>
      <c r="B102" s="160" t="s">
        <v>265</v>
      </c>
      <c r="C102" s="1" t="s">
        <v>158</v>
      </c>
      <c r="D102" s="162">
        <v>335.2</v>
      </c>
      <c r="E102" s="162"/>
      <c r="F102" s="41"/>
      <c r="G102" s="162"/>
      <c r="H102" s="162"/>
      <c r="I102" s="162"/>
      <c r="J102" s="162"/>
      <c r="K102" s="162"/>
      <c r="L102" s="162"/>
      <c r="M102" s="162"/>
      <c r="N102" s="162"/>
      <c r="O102" s="162"/>
    </row>
    <row r="103" spans="1:15" x14ac:dyDescent="0.2">
      <c r="A103" s="1"/>
      <c r="B103" s="169" t="s">
        <v>264</v>
      </c>
      <c r="C103" s="1" t="s">
        <v>155</v>
      </c>
      <c r="D103" s="162">
        <v>105</v>
      </c>
      <c r="E103" s="162"/>
      <c r="F103" s="41"/>
      <c r="G103" s="162"/>
      <c r="H103" s="162"/>
      <c r="I103" s="162"/>
      <c r="J103" s="162"/>
      <c r="K103" s="162"/>
      <c r="L103" s="162"/>
      <c r="M103" s="162"/>
      <c r="N103" s="162"/>
      <c r="O103" s="162"/>
    </row>
    <row r="104" spans="1:15" x14ac:dyDescent="0.2">
      <c r="A104" s="1"/>
      <c r="B104" s="169" t="s">
        <v>266</v>
      </c>
      <c r="C104" s="1" t="s">
        <v>155</v>
      </c>
      <c r="D104" s="162">
        <v>17</v>
      </c>
      <c r="E104" s="162"/>
      <c r="F104" s="41"/>
      <c r="G104" s="162"/>
      <c r="H104" s="162"/>
      <c r="I104" s="162"/>
      <c r="J104" s="162"/>
      <c r="K104" s="162"/>
      <c r="L104" s="162"/>
      <c r="M104" s="162"/>
      <c r="N104" s="162"/>
      <c r="O104" s="162"/>
    </row>
    <row r="105" spans="1:15" x14ac:dyDescent="0.2">
      <c r="A105" s="1"/>
      <c r="B105" s="304" t="s">
        <v>979</v>
      </c>
      <c r="C105" s="305" t="s">
        <v>155</v>
      </c>
      <c r="D105" s="306">
        <v>3</v>
      </c>
      <c r="E105" s="281"/>
      <c r="F105" s="282"/>
      <c r="G105" s="281"/>
      <c r="H105" s="281"/>
      <c r="I105" s="281"/>
      <c r="J105" s="281"/>
      <c r="K105" s="281"/>
      <c r="L105" s="281"/>
      <c r="M105" s="281"/>
      <c r="N105" s="281"/>
      <c r="O105" s="281"/>
    </row>
    <row r="106" spans="1:15" ht="25.5" x14ac:dyDescent="0.2">
      <c r="A106" s="1">
        <v>4</v>
      </c>
      <c r="B106" s="31" t="s">
        <v>715</v>
      </c>
      <c r="C106" s="1" t="s">
        <v>119</v>
      </c>
      <c r="D106" s="162">
        <v>246</v>
      </c>
      <c r="E106" s="162"/>
      <c r="F106" s="41"/>
      <c r="G106" s="162"/>
      <c r="H106" s="162"/>
      <c r="I106" s="162"/>
      <c r="J106" s="162"/>
      <c r="K106" s="162"/>
      <c r="L106" s="162"/>
      <c r="M106" s="162"/>
      <c r="N106" s="162"/>
      <c r="O106" s="162"/>
    </row>
    <row r="107" spans="1:15" x14ac:dyDescent="0.2">
      <c r="A107" s="1"/>
      <c r="B107" s="125" t="s">
        <v>735</v>
      </c>
      <c r="C107" s="110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  <c r="N107" s="162"/>
      <c r="O107" s="41"/>
    </row>
    <row r="108" spans="1:15" ht="25.5" x14ac:dyDescent="0.2">
      <c r="A108" s="1">
        <v>1</v>
      </c>
      <c r="B108" s="31" t="s">
        <v>509</v>
      </c>
      <c r="C108" s="2" t="s">
        <v>158</v>
      </c>
      <c r="D108" s="162">
        <v>22.3</v>
      </c>
      <c r="E108" s="162"/>
      <c r="F108" s="41"/>
      <c r="G108" s="162"/>
      <c r="H108" s="162"/>
      <c r="I108" s="162"/>
      <c r="J108" s="162"/>
      <c r="K108" s="162"/>
      <c r="L108" s="162"/>
      <c r="M108" s="162"/>
      <c r="N108" s="162"/>
      <c r="O108" s="41"/>
    </row>
    <row r="109" spans="1:15" x14ac:dyDescent="0.2">
      <c r="A109" s="1"/>
      <c r="B109" s="33" t="s">
        <v>508</v>
      </c>
      <c r="C109" s="2" t="s">
        <v>155</v>
      </c>
      <c r="D109" s="162">
        <v>1</v>
      </c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41"/>
    </row>
    <row r="110" spans="1:15" x14ac:dyDescent="0.2">
      <c r="A110" s="1"/>
      <c r="B110" s="33" t="s">
        <v>510</v>
      </c>
      <c r="C110" s="2" t="s">
        <v>155</v>
      </c>
      <c r="D110" s="162">
        <v>2</v>
      </c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41"/>
    </row>
    <row r="111" spans="1:15" x14ac:dyDescent="0.2">
      <c r="A111" s="1"/>
      <c r="B111" s="33" t="s">
        <v>511</v>
      </c>
      <c r="C111" s="2" t="s">
        <v>155</v>
      </c>
      <c r="D111" s="162">
        <v>5</v>
      </c>
      <c r="E111" s="162"/>
      <c r="F111" s="162"/>
      <c r="G111" s="162"/>
      <c r="H111" s="162"/>
      <c r="I111" s="162"/>
      <c r="J111" s="162"/>
      <c r="K111" s="162"/>
      <c r="L111" s="162"/>
      <c r="M111" s="162"/>
      <c r="N111" s="162"/>
      <c r="O111" s="41"/>
    </row>
    <row r="112" spans="1:15" ht="25.5" x14ac:dyDescent="0.2">
      <c r="A112" s="1">
        <v>2</v>
      </c>
      <c r="B112" s="31" t="s">
        <v>512</v>
      </c>
      <c r="C112" s="2" t="s">
        <v>158</v>
      </c>
      <c r="D112" s="162">
        <f>1.2*2.2+4.83</f>
        <v>7.4700000000000006</v>
      </c>
      <c r="E112" s="162"/>
      <c r="F112" s="41"/>
      <c r="G112" s="162"/>
      <c r="H112" s="162"/>
      <c r="I112" s="162"/>
      <c r="J112" s="162"/>
      <c r="K112" s="162"/>
      <c r="L112" s="162"/>
      <c r="M112" s="162"/>
      <c r="N112" s="162"/>
      <c r="O112" s="41"/>
    </row>
    <row r="113" spans="1:15" x14ac:dyDescent="0.2">
      <c r="A113" s="1"/>
      <c r="B113" s="33" t="s">
        <v>513</v>
      </c>
      <c r="C113" s="2" t="s">
        <v>155</v>
      </c>
      <c r="D113" s="162">
        <v>1</v>
      </c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41"/>
    </row>
    <row r="114" spans="1:15" x14ac:dyDescent="0.2">
      <c r="A114" s="1"/>
      <c r="B114" s="24" t="s">
        <v>770</v>
      </c>
      <c r="C114" s="110" t="s">
        <v>155</v>
      </c>
      <c r="D114" s="162">
        <v>1</v>
      </c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41"/>
    </row>
    <row r="115" spans="1:15" x14ac:dyDescent="0.2">
      <c r="A115" s="1"/>
      <c r="B115" s="24" t="s">
        <v>771</v>
      </c>
      <c r="C115" s="11" t="s">
        <v>155</v>
      </c>
      <c r="D115" s="187">
        <v>1</v>
      </c>
      <c r="E115" s="162"/>
      <c r="F115" s="162"/>
      <c r="G115" s="162"/>
      <c r="H115" s="187"/>
      <c r="I115" s="162"/>
      <c r="J115" s="162"/>
      <c r="K115" s="162"/>
      <c r="L115" s="162"/>
      <c r="M115" s="162"/>
      <c r="N115" s="162"/>
      <c r="O115" s="41"/>
    </row>
    <row r="116" spans="1:15" ht="25.5" x14ac:dyDescent="0.2">
      <c r="A116" s="1">
        <v>3</v>
      </c>
      <c r="B116" s="31" t="s">
        <v>50</v>
      </c>
      <c r="C116" s="2" t="s">
        <v>158</v>
      </c>
      <c r="D116" s="162">
        <f>356.4+5.7</f>
        <v>362.09999999999997</v>
      </c>
      <c r="E116" s="162"/>
      <c r="F116" s="41"/>
      <c r="G116" s="162"/>
      <c r="H116" s="162"/>
      <c r="I116" s="162"/>
      <c r="J116" s="162"/>
      <c r="K116" s="162"/>
      <c r="L116" s="162"/>
      <c r="M116" s="162"/>
      <c r="N116" s="162"/>
      <c r="O116" s="41"/>
    </row>
    <row r="117" spans="1:15" x14ac:dyDescent="0.2">
      <c r="A117" s="1"/>
      <c r="B117" s="33" t="s">
        <v>515</v>
      </c>
      <c r="C117" s="110" t="s">
        <v>155</v>
      </c>
      <c r="D117" s="162">
        <v>7</v>
      </c>
      <c r="E117" s="162"/>
      <c r="F117" s="162"/>
      <c r="G117" s="162"/>
      <c r="H117" s="162"/>
      <c r="I117" s="162"/>
      <c r="J117" s="162"/>
      <c r="K117" s="162"/>
      <c r="L117" s="162"/>
      <c r="M117" s="162"/>
      <c r="N117" s="162"/>
      <c r="O117" s="41"/>
    </row>
    <row r="118" spans="1:15" x14ac:dyDescent="0.2">
      <c r="A118" s="1"/>
      <c r="B118" s="33" t="s">
        <v>516</v>
      </c>
      <c r="C118" s="110" t="s">
        <v>155</v>
      </c>
      <c r="D118" s="162">
        <v>1</v>
      </c>
      <c r="E118" s="162"/>
      <c r="F118" s="162"/>
      <c r="G118" s="162"/>
      <c r="H118" s="162"/>
      <c r="I118" s="162"/>
      <c r="J118" s="162"/>
      <c r="K118" s="162"/>
      <c r="L118" s="162"/>
      <c r="M118" s="162"/>
      <c r="N118" s="162"/>
      <c r="O118" s="41"/>
    </row>
    <row r="119" spans="1:15" x14ac:dyDescent="0.2">
      <c r="A119" s="1"/>
      <c r="B119" s="33" t="s">
        <v>980</v>
      </c>
      <c r="C119" s="110" t="s">
        <v>155</v>
      </c>
      <c r="D119" s="162">
        <f>37+2</f>
        <v>39</v>
      </c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41"/>
    </row>
    <row r="120" spans="1:15" x14ac:dyDescent="0.2">
      <c r="A120" s="1"/>
      <c r="B120" s="307" t="s">
        <v>980</v>
      </c>
      <c r="C120" s="308" t="s">
        <v>155</v>
      </c>
      <c r="D120" s="306">
        <v>1</v>
      </c>
      <c r="E120" s="284"/>
      <c r="F120" s="284"/>
      <c r="G120" s="284"/>
      <c r="H120" s="284"/>
      <c r="I120" s="284"/>
      <c r="J120" s="284"/>
      <c r="K120" s="284"/>
      <c r="L120" s="284"/>
      <c r="M120" s="284"/>
      <c r="N120" s="284"/>
      <c r="O120" s="283"/>
    </row>
    <row r="121" spans="1:15" x14ac:dyDescent="0.2">
      <c r="A121" s="1"/>
      <c r="B121" s="33" t="s">
        <v>521</v>
      </c>
      <c r="C121" s="110" t="s">
        <v>155</v>
      </c>
      <c r="D121" s="306">
        <v>2</v>
      </c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  <c r="O121" s="41"/>
    </row>
    <row r="122" spans="1:15" x14ac:dyDescent="0.2">
      <c r="A122" s="1"/>
      <c r="B122" s="33" t="s">
        <v>524</v>
      </c>
      <c r="C122" s="110" t="s">
        <v>155</v>
      </c>
      <c r="D122" s="162">
        <v>62</v>
      </c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41"/>
    </row>
    <row r="123" spans="1:15" x14ac:dyDescent="0.2">
      <c r="A123" s="1"/>
      <c r="B123" s="307" t="s">
        <v>524</v>
      </c>
      <c r="C123" s="308" t="s">
        <v>155</v>
      </c>
      <c r="D123" s="306">
        <v>5</v>
      </c>
      <c r="E123" s="284"/>
      <c r="F123" s="284"/>
      <c r="G123" s="284"/>
      <c r="H123" s="284"/>
      <c r="I123" s="284"/>
      <c r="J123" s="284"/>
      <c r="K123" s="284"/>
      <c r="L123" s="284"/>
      <c r="M123" s="284"/>
      <c r="N123" s="284"/>
      <c r="O123" s="283"/>
    </row>
    <row r="124" spans="1:15" x14ac:dyDescent="0.2">
      <c r="A124" s="1"/>
      <c r="B124" s="33" t="s">
        <v>520</v>
      </c>
      <c r="C124" s="110" t="s">
        <v>155</v>
      </c>
      <c r="D124" s="162">
        <f>87+1</f>
        <v>88</v>
      </c>
      <c r="E124" s="162"/>
      <c r="F124" s="162"/>
      <c r="G124" s="162"/>
      <c r="H124" s="162"/>
      <c r="I124" s="162"/>
      <c r="J124" s="162"/>
      <c r="K124" s="162"/>
      <c r="L124" s="162"/>
      <c r="M124" s="162"/>
      <c r="N124" s="162"/>
      <c r="O124" s="41"/>
    </row>
    <row r="125" spans="1:15" ht="38.25" x14ac:dyDescent="0.2">
      <c r="A125" s="1">
        <v>4</v>
      </c>
      <c r="B125" s="31" t="s">
        <v>51</v>
      </c>
      <c r="C125" s="2" t="s">
        <v>158</v>
      </c>
      <c r="D125" s="162">
        <v>3.7</v>
      </c>
      <c r="E125" s="162"/>
      <c r="F125" s="41"/>
      <c r="G125" s="162"/>
      <c r="H125" s="162"/>
      <c r="I125" s="162"/>
      <c r="J125" s="162"/>
      <c r="K125" s="162"/>
      <c r="L125" s="162"/>
      <c r="M125" s="162"/>
      <c r="N125" s="162"/>
      <c r="O125" s="41"/>
    </row>
    <row r="126" spans="1:15" x14ac:dyDescent="0.2">
      <c r="A126" s="1"/>
      <c r="B126" s="33" t="s">
        <v>522</v>
      </c>
      <c r="C126" s="110" t="s">
        <v>155</v>
      </c>
      <c r="D126" s="162">
        <v>1</v>
      </c>
      <c r="E126" s="162"/>
      <c r="F126" s="162"/>
      <c r="G126" s="162"/>
      <c r="H126" s="162"/>
      <c r="I126" s="162"/>
      <c r="J126" s="162"/>
      <c r="K126" s="162"/>
      <c r="L126" s="162"/>
      <c r="M126" s="162"/>
      <c r="N126" s="162"/>
      <c r="O126" s="41"/>
    </row>
    <row r="127" spans="1:15" x14ac:dyDescent="0.2">
      <c r="A127" s="1"/>
      <c r="B127" s="33" t="s">
        <v>519</v>
      </c>
      <c r="C127" s="110" t="s">
        <v>155</v>
      </c>
      <c r="D127" s="162">
        <v>1</v>
      </c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41"/>
    </row>
    <row r="128" spans="1:15" x14ac:dyDescent="0.2">
      <c r="A128" s="1">
        <v>5</v>
      </c>
      <c r="B128" s="31" t="s">
        <v>52</v>
      </c>
      <c r="C128" s="2" t="s">
        <v>119</v>
      </c>
      <c r="D128" s="162">
        <v>1052</v>
      </c>
      <c r="E128" s="162"/>
      <c r="F128" s="41"/>
      <c r="G128" s="162"/>
      <c r="H128" s="162"/>
      <c r="I128" s="162"/>
      <c r="J128" s="162"/>
      <c r="K128" s="162"/>
      <c r="L128" s="162"/>
      <c r="M128" s="162"/>
      <c r="N128" s="162"/>
      <c r="O128" s="41"/>
    </row>
    <row r="129" spans="1:15" x14ac:dyDescent="0.2">
      <c r="A129" s="1"/>
      <c r="B129" s="159" t="s">
        <v>281</v>
      </c>
      <c r="C129" s="2"/>
      <c r="D129" s="162"/>
      <c r="E129" s="162"/>
      <c r="F129" s="162"/>
      <c r="G129" s="162"/>
      <c r="H129" s="162"/>
      <c r="I129" s="162"/>
      <c r="J129" s="162"/>
      <c r="K129" s="162"/>
      <c r="L129" s="162"/>
      <c r="M129" s="162"/>
      <c r="N129" s="162"/>
      <c r="O129" s="41"/>
    </row>
    <row r="130" spans="1:15" x14ac:dyDescent="0.2">
      <c r="A130" s="1"/>
      <c r="B130" s="159" t="s">
        <v>215</v>
      </c>
      <c r="C130" s="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41"/>
    </row>
    <row r="131" spans="1:15" ht="25.5" x14ac:dyDescent="0.2">
      <c r="A131" s="1">
        <v>1</v>
      </c>
      <c r="B131" s="31" t="s">
        <v>216</v>
      </c>
      <c r="C131" s="2" t="s">
        <v>156</v>
      </c>
      <c r="D131" s="162">
        <f>93*0.1</f>
        <v>9.3000000000000007</v>
      </c>
      <c r="E131" s="162"/>
      <c r="F131" s="41"/>
      <c r="G131" s="162"/>
      <c r="H131" s="162"/>
      <c r="I131" s="162"/>
      <c r="J131" s="162"/>
      <c r="K131" s="162"/>
      <c r="L131" s="162"/>
      <c r="M131" s="162"/>
      <c r="N131" s="162"/>
      <c r="O131" s="41"/>
    </row>
    <row r="132" spans="1:15" ht="25.5" x14ac:dyDescent="0.2">
      <c r="A132" s="1">
        <v>2</v>
      </c>
      <c r="B132" s="31" t="s">
        <v>217</v>
      </c>
      <c r="C132" s="2" t="s">
        <v>156</v>
      </c>
      <c r="D132" s="162">
        <f>93*0.3</f>
        <v>27.9</v>
      </c>
      <c r="E132" s="162"/>
      <c r="F132" s="41"/>
      <c r="G132" s="162"/>
      <c r="H132" s="162"/>
      <c r="I132" s="162"/>
      <c r="J132" s="162"/>
      <c r="K132" s="162"/>
      <c r="L132" s="162"/>
      <c r="M132" s="162"/>
      <c r="N132" s="162"/>
      <c r="O132" s="41"/>
    </row>
    <row r="133" spans="1:15" x14ac:dyDescent="0.2">
      <c r="A133" s="1">
        <v>3</v>
      </c>
      <c r="B133" s="31" t="s">
        <v>738</v>
      </c>
      <c r="C133" s="110" t="s">
        <v>158</v>
      </c>
      <c r="D133" s="162">
        <v>93</v>
      </c>
      <c r="E133" s="162"/>
      <c r="F133" s="41"/>
      <c r="G133" s="162"/>
      <c r="H133" s="162"/>
      <c r="I133" s="162"/>
      <c r="J133" s="162"/>
      <c r="K133" s="162"/>
      <c r="L133" s="162"/>
      <c r="M133" s="162"/>
      <c r="N133" s="162"/>
      <c r="O133" s="41"/>
    </row>
    <row r="134" spans="1:15" x14ac:dyDescent="0.2">
      <c r="A134" s="1">
        <v>4</v>
      </c>
      <c r="B134" s="31" t="s">
        <v>218</v>
      </c>
      <c r="C134" s="110" t="s">
        <v>156</v>
      </c>
      <c r="D134" s="162">
        <f>93*0.1</f>
        <v>9.3000000000000007</v>
      </c>
      <c r="E134" s="162"/>
      <c r="F134" s="41"/>
      <c r="G134" s="162"/>
      <c r="H134" s="162"/>
      <c r="I134" s="162"/>
      <c r="J134" s="162"/>
      <c r="K134" s="162"/>
      <c r="L134" s="162"/>
      <c r="M134" s="162"/>
      <c r="N134" s="162"/>
      <c r="O134" s="41"/>
    </row>
    <row r="135" spans="1:15" ht="25.5" x14ac:dyDescent="0.2">
      <c r="A135" s="1">
        <v>5</v>
      </c>
      <c r="B135" s="31" t="s">
        <v>246</v>
      </c>
      <c r="C135" s="110" t="s">
        <v>158</v>
      </c>
      <c r="D135" s="162">
        <v>93</v>
      </c>
      <c r="E135" s="162"/>
      <c r="F135" s="41"/>
      <c r="G135" s="162"/>
      <c r="H135" s="162"/>
      <c r="I135" s="162"/>
      <c r="J135" s="162"/>
      <c r="K135" s="162"/>
      <c r="L135" s="162"/>
      <c r="M135" s="162"/>
      <c r="N135" s="162"/>
      <c r="O135" s="41"/>
    </row>
    <row r="136" spans="1:15" x14ac:dyDescent="0.2">
      <c r="A136" s="1">
        <v>6</v>
      </c>
      <c r="B136" s="31" t="s">
        <v>219</v>
      </c>
      <c r="C136" s="110" t="s">
        <v>158</v>
      </c>
      <c r="D136" s="162">
        <v>93</v>
      </c>
      <c r="E136" s="162"/>
      <c r="F136" s="41"/>
      <c r="G136" s="162"/>
      <c r="H136" s="162"/>
      <c r="I136" s="162"/>
      <c r="J136" s="162"/>
      <c r="K136" s="162"/>
      <c r="L136" s="162"/>
      <c r="M136" s="162"/>
      <c r="N136" s="162"/>
      <c r="O136" s="41"/>
    </row>
    <row r="137" spans="1:15" x14ac:dyDescent="0.2">
      <c r="A137" s="1">
        <v>7</v>
      </c>
      <c r="B137" s="31" t="s">
        <v>245</v>
      </c>
      <c r="C137" s="110" t="s">
        <v>158</v>
      </c>
      <c r="D137" s="162">
        <v>93</v>
      </c>
      <c r="E137" s="162"/>
      <c r="F137" s="41"/>
      <c r="G137" s="162"/>
      <c r="H137" s="162"/>
      <c r="I137" s="162"/>
      <c r="J137" s="162"/>
      <c r="K137" s="162"/>
      <c r="L137" s="162"/>
      <c r="M137" s="162"/>
      <c r="N137" s="162"/>
      <c r="O137" s="41"/>
    </row>
    <row r="138" spans="1:15" x14ac:dyDescent="0.2">
      <c r="A138" s="1">
        <v>8</v>
      </c>
      <c r="B138" s="31" t="s">
        <v>220</v>
      </c>
      <c r="C138" s="2" t="s">
        <v>158</v>
      </c>
      <c r="D138" s="162">
        <v>77.599999999999994</v>
      </c>
      <c r="E138" s="162"/>
      <c r="F138" s="41"/>
      <c r="G138" s="162"/>
      <c r="H138" s="162"/>
      <c r="I138" s="162"/>
      <c r="J138" s="162"/>
      <c r="K138" s="162"/>
      <c r="L138" s="162"/>
      <c r="M138" s="162"/>
      <c r="N138" s="162"/>
      <c r="O138" s="41"/>
    </row>
    <row r="139" spans="1:15" x14ac:dyDescent="0.2">
      <c r="A139" s="1"/>
      <c r="B139" s="125" t="s">
        <v>588</v>
      </c>
      <c r="C139" s="110"/>
      <c r="D139" s="162"/>
      <c r="E139" s="162"/>
      <c r="F139" s="162"/>
      <c r="G139" s="162"/>
      <c r="H139" s="162"/>
      <c r="I139" s="162"/>
      <c r="J139" s="162"/>
      <c r="K139" s="162"/>
      <c r="L139" s="162"/>
      <c r="M139" s="162"/>
      <c r="N139" s="162"/>
      <c r="O139" s="41"/>
    </row>
    <row r="140" spans="1:15" x14ac:dyDescent="0.2">
      <c r="A140" s="1">
        <v>9</v>
      </c>
      <c r="B140" s="31" t="s">
        <v>739</v>
      </c>
      <c r="C140" s="110" t="s">
        <v>158</v>
      </c>
      <c r="D140" s="162">
        <f>1978+161.3</f>
        <v>2139.3000000000002</v>
      </c>
      <c r="E140" s="162"/>
      <c r="F140" s="41"/>
      <c r="G140" s="162"/>
      <c r="H140" s="162"/>
      <c r="I140" s="162"/>
      <c r="J140" s="162"/>
      <c r="K140" s="162"/>
      <c r="L140" s="162"/>
      <c r="M140" s="162"/>
      <c r="N140" s="162"/>
      <c r="O140" s="41"/>
    </row>
    <row r="141" spans="1:15" x14ac:dyDescent="0.2">
      <c r="A141" s="1">
        <v>10</v>
      </c>
      <c r="B141" s="31" t="s">
        <v>587</v>
      </c>
      <c r="C141" s="110" t="s">
        <v>158</v>
      </c>
      <c r="D141" s="162">
        <v>2375</v>
      </c>
      <c r="E141" s="162"/>
      <c r="F141" s="41"/>
      <c r="G141" s="162"/>
      <c r="H141" s="162"/>
      <c r="I141" s="162"/>
      <c r="J141" s="162"/>
      <c r="K141" s="162"/>
      <c r="L141" s="162"/>
      <c r="M141" s="162"/>
      <c r="N141" s="162"/>
      <c r="O141" s="41"/>
    </row>
    <row r="142" spans="1:15" x14ac:dyDescent="0.2">
      <c r="A142" s="1">
        <v>11</v>
      </c>
      <c r="B142" s="31" t="s">
        <v>60</v>
      </c>
      <c r="C142" s="110" t="s">
        <v>158</v>
      </c>
      <c r="D142" s="162">
        <f>2375+160</f>
        <v>2535</v>
      </c>
      <c r="E142" s="162"/>
      <c r="F142" s="41"/>
      <c r="G142" s="162"/>
      <c r="H142" s="162"/>
      <c r="I142" s="162"/>
      <c r="J142" s="162"/>
      <c r="K142" s="162"/>
      <c r="L142" s="162"/>
      <c r="M142" s="162"/>
      <c r="N142" s="162"/>
      <c r="O142" s="41"/>
    </row>
    <row r="143" spans="1:15" ht="25.5" x14ac:dyDescent="0.2">
      <c r="A143" s="1">
        <v>12</v>
      </c>
      <c r="B143" s="31" t="s">
        <v>505</v>
      </c>
      <c r="C143" s="2" t="s">
        <v>158</v>
      </c>
      <c r="D143" s="162">
        <v>397</v>
      </c>
      <c r="E143" s="162"/>
      <c r="F143" s="41"/>
      <c r="G143" s="162"/>
      <c r="H143" s="162"/>
      <c r="I143" s="162"/>
      <c r="J143" s="162"/>
      <c r="K143" s="162"/>
      <c r="L143" s="162"/>
      <c r="M143" s="162"/>
      <c r="N143" s="162"/>
      <c r="O143" s="41"/>
    </row>
    <row r="144" spans="1:15" ht="25.5" x14ac:dyDescent="0.2">
      <c r="A144" s="1">
        <v>13</v>
      </c>
      <c r="B144" s="31" t="s">
        <v>503</v>
      </c>
      <c r="C144" s="2" t="s">
        <v>158</v>
      </c>
      <c r="D144" s="162">
        <f>1978+161.3</f>
        <v>2139.3000000000002</v>
      </c>
      <c r="E144" s="162"/>
      <c r="F144" s="41"/>
      <c r="G144" s="162"/>
      <c r="H144" s="162"/>
      <c r="I144" s="162"/>
      <c r="J144" s="162"/>
      <c r="K144" s="162"/>
      <c r="L144" s="162"/>
      <c r="M144" s="162"/>
      <c r="N144" s="162"/>
      <c r="O144" s="41"/>
    </row>
    <row r="145" spans="1:15" x14ac:dyDescent="0.2">
      <c r="A145" s="1">
        <v>14</v>
      </c>
      <c r="B145" s="31" t="s">
        <v>740</v>
      </c>
      <c r="C145" s="110" t="s">
        <v>158</v>
      </c>
      <c r="D145" s="162">
        <v>397</v>
      </c>
      <c r="E145" s="162"/>
      <c r="F145" s="41"/>
      <c r="G145" s="162"/>
      <c r="H145" s="162"/>
      <c r="I145" s="162"/>
      <c r="J145" s="162"/>
      <c r="K145" s="162"/>
      <c r="L145" s="162"/>
      <c r="M145" s="162"/>
      <c r="N145" s="162"/>
      <c r="O145" s="41"/>
    </row>
    <row r="146" spans="1:15" x14ac:dyDescent="0.2">
      <c r="A146" s="1"/>
      <c r="B146" s="159" t="s">
        <v>169</v>
      </c>
      <c r="C146" s="110"/>
      <c r="D146" s="162"/>
      <c r="E146" s="162"/>
      <c r="F146" s="162"/>
      <c r="G146" s="162"/>
      <c r="H146" s="162"/>
      <c r="I146" s="162"/>
      <c r="J146" s="162"/>
      <c r="K146" s="162"/>
      <c r="L146" s="162"/>
      <c r="M146" s="162"/>
      <c r="N146" s="162"/>
      <c r="O146" s="41"/>
    </row>
    <row r="147" spans="1:15" x14ac:dyDescent="0.2">
      <c r="A147" s="1"/>
      <c r="B147" s="125" t="s">
        <v>741</v>
      </c>
      <c r="C147" s="63"/>
      <c r="D147" s="41"/>
      <c r="E147" s="162"/>
      <c r="F147" s="162"/>
      <c r="G147" s="162"/>
      <c r="H147" s="162"/>
      <c r="I147" s="162"/>
      <c r="J147" s="162"/>
      <c r="K147" s="162"/>
      <c r="L147" s="162"/>
      <c r="M147" s="162"/>
      <c r="N147" s="162"/>
      <c r="O147" s="41"/>
    </row>
    <row r="148" spans="1:15" x14ac:dyDescent="0.2">
      <c r="A148" s="1">
        <v>1</v>
      </c>
      <c r="B148" s="31" t="s">
        <v>162</v>
      </c>
      <c r="C148" s="110" t="s">
        <v>158</v>
      </c>
      <c r="D148" s="162">
        <f>D150-D149</f>
        <v>2144.3000000000002</v>
      </c>
      <c r="E148" s="162"/>
      <c r="F148" s="41"/>
      <c r="G148" s="162"/>
      <c r="H148" s="162"/>
      <c r="I148" s="162"/>
      <c r="J148" s="162"/>
      <c r="K148" s="162"/>
      <c r="L148" s="162"/>
      <c r="M148" s="162"/>
      <c r="N148" s="162"/>
      <c r="O148" s="41"/>
    </row>
    <row r="149" spans="1:15" x14ac:dyDescent="0.2">
      <c r="A149" s="1">
        <v>2</v>
      </c>
      <c r="B149" s="31" t="s">
        <v>163</v>
      </c>
      <c r="C149" s="2" t="s">
        <v>158</v>
      </c>
      <c r="D149" s="162">
        <v>397</v>
      </c>
      <c r="E149" s="162"/>
      <c r="F149" s="41"/>
      <c r="G149" s="162"/>
      <c r="H149" s="162"/>
      <c r="I149" s="162"/>
      <c r="J149" s="162"/>
      <c r="K149" s="162"/>
      <c r="L149" s="162"/>
      <c r="M149" s="162"/>
      <c r="N149" s="162"/>
      <c r="O149" s="41"/>
    </row>
    <row r="150" spans="1:15" x14ac:dyDescent="0.2">
      <c r="A150" s="1">
        <v>3</v>
      </c>
      <c r="B150" s="171" t="s">
        <v>744</v>
      </c>
      <c r="C150" s="172" t="s">
        <v>158</v>
      </c>
      <c r="D150" s="185">
        <f>2380+161.3</f>
        <v>2541.3000000000002</v>
      </c>
      <c r="E150" s="162"/>
      <c r="F150" s="41"/>
      <c r="G150" s="162"/>
      <c r="H150" s="162"/>
      <c r="I150" s="162"/>
      <c r="J150" s="162"/>
      <c r="K150" s="162"/>
      <c r="L150" s="162"/>
      <c r="M150" s="162"/>
      <c r="N150" s="162"/>
      <c r="O150" s="41"/>
    </row>
    <row r="151" spans="1:15" x14ac:dyDescent="0.2">
      <c r="A151" s="1"/>
      <c r="B151" s="172" t="s">
        <v>745</v>
      </c>
      <c r="C151" s="172"/>
      <c r="D151" s="185"/>
      <c r="E151" s="162"/>
      <c r="F151" s="41"/>
      <c r="G151" s="162"/>
      <c r="H151" s="162"/>
      <c r="I151" s="162"/>
      <c r="J151" s="162"/>
      <c r="K151" s="162"/>
      <c r="L151" s="162"/>
      <c r="M151" s="162"/>
      <c r="N151" s="162"/>
      <c r="O151" s="41"/>
    </row>
    <row r="152" spans="1:15" x14ac:dyDescent="0.2">
      <c r="A152" s="1">
        <v>1</v>
      </c>
      <c r="B152" s="171" t="s">
        <v>164</v>
      </c>
      <c r="C152" s="125" t="s">
        <v>158</v>
      </c>
      <c r="D152" s="185">
        <f>610+41</f>
        <v>651</v>
      </c>
      <c r="E152" s="162"/>
      <c r="F152" s="41"/>
      <c r="G152" s="41"/>
      <c r="H152" s="41"/>
      <c r="I152" s="41"/>
      <c r="J152" s="41"/>
      <c r="K152" s="41"/>
      <c r="L152" s="41"/>
      <c r="M152" s="41"/>
      <c r="N152" s="41"/>
      <c r="O152" s="41"/>
    </row>
    <row r="153" spans="1:15" ht="25.5" x14ac:dyDescent="0.2">
      <c r="A153" s="1">
        <v>2</v>
      </c>
      <c r="B153" s="138" t="s">
        <v>165</v>
      </c>
      <c r="C153" s="125" t="s">
        <v>158</v>
      </c>
      <c r="D153" s="41">
        <v>610</v>
      </c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</row>
    <row r="154" spans="1:15" x14ac:dyDescent="0.2">
      <c r="A154" s="1">
        <v>3</v>
      </c>
      <c r="B154" s="138" t="s">
        <v>166</v>
      </c>
      <c r="C154" s="125" t="s">
        <v>158</v>
      </c>
      <c r="D154" s="41">
        <v>640</v>
      </c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</row>
    <row r="155" spans="1:15" x14ac:dyDescent="0.2">
      <c r="A155" s="1">
        <v>4</v>
      </c>
      <c r="B155" s="138" t="s">
        <v>54</v>
      </c>
      <c r="C155" s="125" t="s">
        <v>158</v>
      </c>
      <c r="D155" s="41">
        <v>750</v>
      </c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</row>
    <row r="156" spans="1:15" x14ac:dyDescent="0.2">
      <c r="A156" s="1">
        <v>5</v>
      </c>
      <c r="B156" s="138" t="s">
        <v>8</v>
      </c>
      <c r="C156" s="125" t="s">
        <v>158</v>
      </c>
      <c r="D156" s="41">
        <v>2963</v>
      </c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</row>
    <row r="157" spans="1:15" x14ac:dyDescent="0.2">
      <c r="A157" s="1">
        <v>6</v>
      </c>
      <c r="B157" s="138" t="s">
        <v>9</v>
      </c>
      <c r="C157" s="125" t="s">
        <v>158</v>
      </c>
      <c r="D157" s="41">
        <v>2983</v>
      </c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</row>
    <row r="158" spans="1:15" x14ac:dyDescent="0.2">
      <c r="A158" s="1">
        <v>7</v>
      </c>
      <c r="B158" s="31" t="s">
        <v>282</v>
      </c>
      <c r="C158" s="162" t="s">
        <v>158</v>
      </c>
      <c r="D158" s="162">
        <v>892</v>
      </c>
      <c r="E158" s="162"/>
      <c r="F158" s="41"/>
      <c r="G158" s="41"/>
      <c r="H158" s="162"/>
      <c r="I158" s="41"/>
      <c r="J158" s="41"/>
      <c r="K158" s="41"/>
      <c r="L158" s="162"/>
      <c r="M158" s="162"/>
      <c r="N158" s="162"/>
      <c r="O158" s="41"/>
    </row>
    <row r="159" spans="1:15" x14ac:dyDescent="0.2">
      <c r="A159" s="1">
        <v>8</v>
      </c>
      <c r="B159" s="173" t="s">
        <v>746</v>
      </c>
      <c r="C159" s="162" t="s">
        <v>158</v>
      </c>
      <c r="D159" s="41">
        <f>3391+27</f>
        <v>3418</v>
      </c>
      <c r="E159" s="162"/>
      <c r="F159" s="41"/>
      <c r="G159" s="162"/>
      <c r="H159" s="162"/>
      <c r="I159" s="41"/>
      <c r="J159" s="162"/>
      <c r="K159" s="162"/>
      <c r="L159" s="162"/>
      <c r="M159" s="162"/>
      <c r="N159" s="162"/>
      <c r="O159" s="41"/>
    </row>
    <row r="160" spans="1:15" x14ac:dyDescent="0.2">
      <c r="A160" s="1">
        <v>9</v>
      </c>
      <c r="B160" s="31" t="s">
        <v>267</v>
      </c>
      <c r="C160" s="110" t="s">
        <v>158</v>
      </c>
      <c r="D160" s="162">
        <v>585</v>
      </c>
      <c r="E160" s="162"/>
      <c r="F160" s="41"/>
      <c r="G160" s="162"/>
      <c r="H160" s="162"/>
      <c r="I160" s="162"/>
      <c r="J160" s="162"/>
      <c r="K160" s="162"/>
      <c r="L160" s="162"/>
      <c r="M160" s="162"/>
      <c r="N160" s="162"/>
      <c r="O160" s="41"/>
    </row>
    <row r="161" spans="1:15" x14ac:dyDescent="0.2">
      <c r="A161" s="1"/>
      <c r="B161" s="159" t="s">
        <v>594</v>
      </c>
      <c r="C161" s="110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41"/>
    </row>
    <row r="162" spans="1:15" ht="25.5" x14ac:dyDescent="0.2">
      <c r="A162" s="1">
        <v>1</v>
      </c>
      <c r="B162" s="31" t="s">
        <v>221</v>
      </c>
      <c r="C162" s="63" t="s">
        <v>158</v>
      </c>
      <c r="D162" s="41">
        <f>27+33</f>
        <v>60</v>
      </c>
      <c r="E162" s="41"/>
      <c r="F162" s="41"/>
      <c r="G162" s="41"/>
      <c r="H162" s="41"/>
      <c r="I162" s="162"/>
      <c r="J162" s="162"/>
      <c r="K162" s="162"/>
      <c r="L162" s="162"/>
      <c r="M162" s="162"/>
      <c r="N162" s="162"/>
      <c r="O162" s="162"/>
    </row>
    <row r="163" spans="1:15" ht="25.5" x14ac:dyDescent="0.2">
      <c r="A163" s="1">
        <v>2</v>
      </c>
      <c r="B163" s="168" t="s">
        <v>748</v>
      </c>
      <c r="C163" s="174" t="s">
        <v>158</v>
      </c>
      <c r="D163" s="182">
        <v>33</v>
      </c>
      <c r="E163" s="162"/>
      <c r="F163" s="41"/>
      <c r="G163" s="162"/>
      <c r="H163" s="162"/>
      <c r="I163" s="162"/>
      <c r="J163" s="162"/>
      <c r="K163" s="162"/>
      <c r="L163" s="162"/>
      <c r="M163" s="162"/>
      <c r="N163" s="162"/>
      <c r="O163" s="162"/>
    </row>
    <row r="164" spans="1:15" ht="25.5" x14ac:dyDescent="0.2">
      <c r="A164" s="1">
        <v>3</v>
      </c>
      <c r="B164" s="175" t="s">
        <v>0</v>
      </c>
      <c r="C164" s="174" t="s">
        <v>119</v>
      </c>
      <c r="D164" s="182">
        <v>16</v>
      </c>
      <c r="E164" s="162"/>
      <c r="F164" s="41"/>
      <c r="G164" s="162"/>
      <c r="H164" s="162"/>
      <c r="I164" s="162"/>
      <c r="J164" s="162"/>
      <c r="K164" s="162"/>
      <c r="L164" s="162"/>
      <c r="M164" s="162"/>
      <c r="N164" s="162"/>
      <c r="O164" s="162"/>
    </row>
    <row r="165" spans="1:15" ht="25.5" x14ac:dyDescent="0.2">
      <c r="A165" s="1">
        <v>4</v>
      </c>
      <c r="B165" s="175" t="s">
        <v>749</v>
      </c>
      <c r="C165" s="125" t="s">
        <v>158</v>
      </c>
      <c r="D165" s="182">
        <v>5</v>
      </c>
      <c r="E165" s="162"/>
      <c r="F165" s="41"/>
      <c r="G165" s="162"/>
      <c r="H165" s="162"/>
      <c r="I165" s="162"/>
      <c r="J165" s="162"/>
      <c r="K165" s="162"/>
      <c r="L165" s="162"/>
      <c r="M165" s="162"/>
      <c r="N165" s="162"/>
      <c r="O165" s="162"/>
    </row>
    <row r="166" spans="1:15" ht="25.5" x14ac:dyDescent="0.2">
      <c r="A166" s="1">
        <v>5</v>
      </c>
      <c r="B166" s="175" t="s">
        <v>223</v>
      </c>
      <c r="C166" s="125" t="s">
        <v>158</v>
      </c>
      <c r="D166" s="182">
        <v>5</v>
      </c>
      <c r="E166" s="162"/>
      <c r="F166" s="41"/>
      <c r="G166" s="162"/>
      <c r="H166" s="162"/>
      <c r="I166" s="162"/>
      <c r="J166" s="162"/>
      <c r="K166" s="162"/>
      <c r="L166" s="162"/>
      <c r="M166" s="162"/>
      <c r="N166" s="162"/>
      <c r="O166" s="162"/>
    </row>
    <row r="167" spans="1:15" x14ac:dyDescent="0.2">
      <c r="A167" s="1">
        <v>6</v>
      </c>
      <c r="B167" s="175" t="s">
        <v>222</v>
      </c>
      <c r="C167" s="125" t="s">
        <v>158</v>
      </c>
      <c r="D167" s="182">
        <v>5</v>
      </c>
      <c r="E167" s="162"/>
      <c r="F167" s="41"/>
      <c r="G167" s="162"/>
      <c r="H167" s="162"/>
      <c r="I167" s="162"/>
      <c r="J167" s="162"/>
      <c r="K167" s="162"/>
      <c r="L167" s="162"/>
      <c r="M167" s="162"/>
      <c r="N167" s="162"/>
      <c r="O167" s="162"/>
    </row>
    <row r="168" spans="1:15" ht="25.5" x14ac:dyDescent="0.2">
      <c r="A168" s="1">
        <v>7</v>
      </c>
      <c r="B168" s="175" t="s">
        <v>224</v>
      </c>
      <c r="C168" s="125" t="s">
        <v>158</v>
      </c>
      <c r="D168" s="182">
        <v>5</v>
      </c>
      <c r="E168" s="162"/>
      <c r="F168" s="41"/>
      <c r="G168" s="162"/>
      <c r="H168" s="162"/>
      <c r="I168" s="162"/>
      <c r="J168" s="162"/>
      <c r="K168" s="162"/>
      <c r="L168" s="162"/>
      <c r="M168" s="162"/>
      <c r="N168" s="162"/>
      <c r="O168" s="162"/>
    </row>
    <row r="169" spans="1:15" x14ac:dyDescent="0.2">
      <c r="A169" s="1">
        <v>8</v>
      </c>
      <c r="B169" s="175" t="s">
        <v>222</v>
      </c>
      <c r="C169" s="125" t="s">
        <v>158</v>
      </c>
      <c r="D169" s="182">
        <v>5</v>
      </c>
      <c r="E169" s="162"/>
      <c r="F169" s="41"/>
      <c r="G169" s="162"/>
      <c r="H169" s="162"/>
      <c r="I169" s="162"/>
      <c r="J169" s="162"/>
      <c r="K169" s="162"/>
      <c r="L169" s="162"/>
      <c r="M169" s="162"/>
      <c r="N169" s="162"/>
      <c r="O169" s="162"/>
    </row>
    <row r="170" spans="1:15" x14ac:dyDescent="0.2">
      <c r="A170" s="1">
        <v>9</v>
      </c>
      <c r="B170" s="5" t="s">
        <v>230</v>
      </c>
      <c r="C170" s="125" t="s">
        <v>158</v>
      </c>
      <c r="D170" s="182">
        <v>5</v>
      </c>
      <c r="E170" s="162"/>
      <c r="F170" s="41"/>
      <c r="G170" s="162"/>
      <c r="H170" s="162"/>
      <c r="I170" s="162"/>
      <c r="J170" s="162"/>
      <c r="K170" s="162"/>
      <c r="L170" s="162"/>
      <c r="M170" s="162"/>
      <c r="N170" s="162"/>
      <c r="O170" s="162"/>
    </row>
    <row r="171" spans="1:15" x14ac:dyDescent="0.2">
      <c r="A171" s="1">
        <v>10</v>
      </c>
      <c r="B171" s="175" t="s">
        <v>1</v>
      </c>
      <c r="C171" s="125" t="s">
        <v>158</v>
      </c>
      <c r="D171" s="182">
        <v>5</v>
      </c>
      <c r="E171" s="162"/>
      <c r="F171" s="41"/>
      <c r="G171" s="162"/>
      <c r="H171" s="162"/>
      <c r="I171" s="162"/>
      <c r="J171" s="162"/>
      <c r="K171" s="162"/>
      <c r="L171" s="162"/>
      <c r="M171" s="162"/>
      <c r="N171" s="162"/>
      <c r="O171" s="162"/>
    </row>
    <row r="172" spans="1:15" ht="25.5" x14ac:dyDescent="0.2">
      <c r="A172" s="1">
        <v>11</v>
      </c>
      <c r="B172" s="164" t="s">
        <v>2</v>
      </c>
      <c r="C172" s="125" t="s">
        <v>158</v>
      </c>
      <c r="D172" s="182">
        <v>5</v>
      </c>
      <c r="E172" s="162"/>
      <c r="F172" s="41"/>
      <c r="G172" s="162"/>
      <c r="H172" s="162"/>
      <c r="I172" s="162"/>
      <c r="J172" s="162"/>
      <c r="K172" s="162"/>
      <c r="L172" s="162"/>
      <c r="M172" s="162"/>
      <c r="N172" s="162"/>
      <c r="O172" s="162"/>
    </row>
    <row r="173" spans="1:15" x14ac:dyDescent="0.2">
      <c r="A173" s="1">
        <v>12</v>
      </c>
      <c r="B173" s="175" t="s">
        <v>225</v>
      </c>
      <c r="C173" s="125" t="s">
        <v>119</v>
      </c>
      <c r="D173" s="182">
        <v>7</v>
      </c>
      <c r="E173" s="162"/>
      <c r="F173" s="41"/>
      <c r="G173" s="162"/>
      <c r="H173" s="162"/>
      <c r="I173" s="162"/>
      <c r="J173" s="162"/>
      <c r="K173" s="162"/>
      <c r="L173" s="162"/>
      <c r="M173" s="162"/>
      <c r="N173" s="162"/>
      <c r="O173" s="162"/>
    </row>
    <row r="174" spans="1:15" ht="25.5" x14ac:dyDescent="0.2">
      <c r="A174" s="1">
        <v>13</v>
      </c>
      <c r="B174" s="163" t="s">
        <v>226</v>
      </c>
      <c r="C174" s="1" t="s">
        <v>158</v>
      </c>
      <c r="D174" s="162">
        <v>2</v>
      </c>
      <c r="E174" s="162"/>
      <c r="F174" s="41"/>
      <c r="G174" s="162"/>
      <c r="H174" s="162"/>
      <c r="I174" s="162"/>
      <c r="J174" s="162"/>
      <c r="K174" s="162"/>
      <c r="L174" s="162"/>
      <c r="M174" s="162"/>
      <c r="N174" s="162"/>
      <c r="O174" s="162"/>
    </row>
    <row r="175" spans="1:15" x14ac:dyDescent="0.2">
      <c r="A175" s="1">
        <v>14</v>
      </c>
      <c r="B175" s="176" t="s">
        <v>227</v>
      </c>
      <c r="C175" s="1" t="s">
        <v>158</v>
      </c>
      <c r="D175" s="162">
        <v>2</v>
      </c>
      <c r="E175" s="162"/>
      <c r="F175" s="41"/>
      <c r="G175" s="162"/>
      <c r="H175" s="162"/>
      <c r="I175" s="162"/>
      <c r="J175" s="162"/>
      <c r="K175" s="162"/>
      <c r="L175" s="162"/>
      <c r="M175" s="162"/>
      <c r="N175" s="162"/>
      <c r="O175" s="162"/>
    </row>
    <row r="176" spans="1:15" x14ac:dyDescent="0.2">
      <c r="A176" s="1">
        <v>15</v>
      </c>
      <c r="B176" s="176" t="s">
        <v>228</v>
      </c>
      <c r="C176" s="1" t="s">
        <v>158</v>
      </c>
      <c r="D176" s="162">
        <v>2</v>
      </c>
      <c r="E176" s="162"/>
      <c r="F176" s="41"/>
      <c r="G176" s="162"/>
      <c r="H176" s="162"/>
      <c r="I176" s="162"/>
      <c r="J176" s="162"/>
      <c r="K176" s="162"/>
      <c r="L176" s="162"/>
      <c r="M176" s="162"/>
      <c r="N176" s="162"/>
      <c r="O176" s="162"/>
    </row>
    <row r="177" spans="1:15" x14ac:dyDescent="0.2">
      <c r="A177" s="1">
        <v>16</v>
      </c>
      <c r="B177" s="176" t="s">
        <v>229</v>
      </c>
      <c r="C177" s="1" t="s">
        <v>158</v>
      </c>
      <c r="D177" s="162">
        <v>2</v>
      </c>
      <c r="E177" s="162"/>
      <c r="F177" s="41"/>
      <c r="G177" s="162"/>
      <c r="H177" s="162"/>
      <c r="I177" s="162"/>
      <c r="J177" s="162"/>
      <c r="K177" s="162"/>
      <c r="L177" s="162"/>
      <c r="M177" s="162"/>
      <c r="N177" s="162"/>
      <c r="O177" s="162"/>
    </row>
    <row r="178" spans="1:15" ht="25.5" x14ac:dyDescent="0.2">
      <c r="A178" s="1">
        <v>17</v>
      </c>
      <c r="B178" s="164" t="s">
        <v>283</v>
      </c>
      <c r="C178" s="125" t="s">
        <v>158</v>
      </c>
      <c r="D178" s="182">
        <v>16</v>
      </c>
      <c r="E178" s="162"/>
      <c r="F178" s="41"/>
      <c r="G178" s="162"/>
      <c r="H178" s="162"/>
      <c r="I178" s="162"/>
      <c r="J178" s="162"/>
      <c r="K178" s="162"/>
      <c r="L178" s="162"/>
      <c r="M178" s="162"/>
      <c r="N178" s="162"/>
      <c r="O178" s="162"/>
    </row>
    <row r="179" spans="1:15" x14ac:dyDescent="0.2">
      <c r="A179" s="1"/>
      <c r="B179" s="165" t="s">
        <v>110</v>
      </c>
      <c r="C179" s="1"/>
      <c r="D179" s="162"/>
      <c r="E179" s="162"/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</row>
    <row r="180" spans="1:15" ht="25.5" x14ac:dyDescent="0.2">
      <c r="A180" s="1">
        <v>1</v>
      </c>
      <c r="B180" s="31" t="s">
        <v>269</v>
      </c>
      <c r="C180" s="8" t="s">
        <v>156</v>
      </c>
      <c r="D180" s="162">
        <v>15</v>
      </c>
      <c r="E180" s="162"/>
      <c r="F180" s="41"/>
      <c r="G180" s="162"/>
      <c r="H180" s="162"/>
      <c r="I180" s="162"/>
      <c r="J180" s="186"/>
      <c r="K180" s="162"/>
      <c r="L180" s="162"/>
      <c r="M180" s="162"/>
      <c r="N180" s="162"/>
      <c r="O180" s="162"/>
    </row>
    <row r="181" spans="1:15" ht="25.5" x14ac:dyDescent="0.2">
      <c r="A181" s="1">
        <v>2</v>
      </c>
      <c r="B181" s="31" t="s">
        <v>272</v>
      </c>
      <c r="C181" s="8" t="s">
        <v>156</v>
      </c>
      <c r="D181" s="162">
        <v>3</v>
      </c>
      <c r="E181" s="162"/>
      <c r="F181" s="41"/>
      <c r="G181" s="162"/>
      <c r="H181" s="162"/>
      <c r="I181" s="162"/>
      <c r="J181" s="162"/>
      <c r="K181" s="162"/>
      <c r="L181" s="162"/>
      <c r="M181" s="162"/>
      <c r="N181" s="162"/>
      <c r="O181" s="162"/>
    </row>
    <row r="182" spans="1:15" x14ac:dyDescent="0.2">
      <c r="A182" s="1">
        <v>3</v>
      </c>
      <c r="B182" s="31" t="s">
        <v>273</v>
      </c>
      <c r="C182" s="162" t="s">
        <v>156</v>
      </c>
      <c r="D182" s="162">
        <v>18</v>
      </c>
      <c r="E182" s="162"/>
      <c r="F182" s="41"/>
      <c r="G182" s="162"/>
      <c r="H182" s="162"/>
      <c r="I182" s="162"/>
      <c r="J182" s="162"/>
      <c r="K182" s="162"/>
      <c r="L182" s="162"/>
      <c r="M182" s="162"/>
      <c r="N182" s="162"/>
      <c r="O182" s="162"/>
    </row>
    <row r="183" spans="1:15" x14ac:dyDescent="0.2">
      <c r="A183" s="1">
        <v>4</v>
      </c>
      <c r="B183" s="31" t="s">
        <v>274</v>
      </c>
      <c r="C183" s="162" t="s">
        <v>156</v>
      </c>
      <c r="D183" s="162">
        <v>18</v>
      </c>
      <c r="E183" s="162"/>
      <c r="F183" s="41"/>
      <c r="G183" s="162"/>
      <c r="H183" s="162"/>
      <c r="I183" s="162"/>
      <c r="J183" s="162"/>
      <c r="K183" s="162"/>
      <c r="L183" s="162"/>
      <c r="M183" s="162"/>
      <c r="N183" s="162"/>
      <c r="O183" s="162"/>
    </row>
    <row r="184" spans="1:15" ht="25.5" x14ac:dyDescent="0.2">
      <c r="A184" s="1">
        <v>5</v>
      </c>
      <c r="B184" s="31" t="s">
        <v>276</v>
      </c>
      <c r="C184" s="8" t="s">
        <v>156</v>
      </c>
      <c r="D184" s="162">
        <f>9-3.6</f>
        <v>5.4</v>
      </c>
      <c r="E184" s="162"/>
      <c r="F184" s="41"/>
      <c r="G184" s="162"/>
      <c r="H184" s="162"/>
      <c r="I184" s="162"/>
      <c r="J184" s="162"/>
      <c r="K184" s="162"/>
      <c r="L184" s="162"/>
      <c r="M184" s="162"/>
      <c r="N184" s="162"/>
      <c r="O184" s="162"/>
    </row>
    <row r="185" spans="1:15" x14ac:dyDescent="0.2">
      <c r="A185" s="1">
        <v>6</v>
      </c>
      <c r="B185" s="31" t="s">
        <v>270</v>
      </c>
      <c r="C185" s="8" t="s">
        <v>156</v>
      </c>
      <c r="D185" s="162">
        <v>9.4</v>
      </c>
      <c r="E185" s="162"/>
      <c r="F185" s="41"/>
      <c r="G185" s="162"/>
      <c r="H185" s="162"/>
      <c r="I185" s="162"/>
      <c r="J185" s="162"/>
      <c r="K185" s="162"/>
      <c r="L185" s="162"/>
      <c r="M185" s="162"/>
      <c r="N185" s="162"/>
      <c r="O185" s="162"/>
    </row>
    <row r="186" spans="1:15" ht="25.5" x14ac:dyDescent="0.2">
      <c r="A186" s="1">
        <v>7</v>
      </c>
      <c r="B186" s="31" t="s">
        <v>343</v>
      </c>
      <c r="C186" s="1" t="s">
        <v>158</v>
      </c>
      <c r="D186" s="162">
        <v>55</v>
      </c>
      <c r="E186" s="162"/>
      <c r="F186" s="41"/>
      <c r="G186" s="162"/>
      <c r="H186" s="162"/>
      <c r="I186" s="162"/>
      <c r="J186" s="162"/>
      <c r="K186" s="162"/>
      <c r="L186" s="162"/>
      <c r="M186" s="162"/>
      <c r="N186" s="162"/>
      <c r="O186" s="162"/>
    </row>
    <row r="187" spans="1:15" ht="38.25" x14ac:dyDescent="0.2">
      <c r="A187" s="1">
        <v>8</v>
      </c>
      <c r="B187" s="31" t="s">
        <v>722</v>
      </c>
      <c r="C187" s="1" t="s">
        <v>172</v>
      </c>
      <c r="D187" s="162">
        <v>1.43</v>
      </c>
      <c r="E187" s="162"/>
      <c r="F187" s="41"/>
      <c r="G187" s="162"/>
      <c r="H187" s="162"/>
      <c r="I187" s="162"/>
      <c r="J187" s="162"/>
      <c r="K187" s="162"/>
      <c r="L187" s="162"/>
      <c r="M187" s="162"/>
      <c r="N187" s="162"/>
      <c r="O187" s="162"/>
    </row>
    <row r="188" spans="1:15" ht="25.5" x14ac:dyDescent="0.2">
      <c r="A188" s="1">
        <v>9</v>
      </c>
      <c r="B188" s="31" t="s">
        <v>723</v>
      </c>
      <c r="C188" s="1" t="s">
        <v>156</v>
      </c>
      <c r="D188" s="162">
        <v>11.12</v>
      </c>
      <c r="E188" s="162"/>
      <c r="F188" s="41"/>
      <c r="G188" s="162"/>
      <c r="H188" s="162"/>
      <c r="I188" s="162"/>
      <c r="J188" s="162"/>
      <c r="K188" s="162"/>
      <c r="L188" s="162"/>
      <c r="M188" s="162"/>
      <c r="N188" s="162"/>
      <c r="O188" s="162"/>
    </row>
    <row r="189" spans="1:15" ht="25.5" x14ac:dyDescent="0.2">
      <c r="A189" s="1">
        <v>10</v>
      </c>
      <c r="B189" s="31" t="s">
        <v>275</v>
      </c>
      <c r="C189" s="8" t="s">
        <v>156</v>
      </c>
      <c r="D189" s="162">
        <v>3.7</v>
      </c>
      <c r="E189" s="162"/>
      <c r="F189" s="41"/>
      <c r="G189" s="162"/>
      <c r="H189" s="162"/>
      <c r="I189" s="162"/>
      <c r="J189" s="162"/>
      <c r="K189" s="162"/>
      <c r="L189" s="162"/>
      <c r="M189" s="162"/>
      <c r="N189" s="162"/>
      <c r="O189" s="162"/>
    </row>
    <row r="190" spans="1:15" x14ac:dyDescent="0.2">
      <c r="A190" s="1">
        <v>11</v>
      </c>
      <c r="B190" s="163" t="s">
        <v>111</v>
      </c>
      <c r="C190" s="1" t="s">
        <v>158</v>
      </c>
      <c r="D190" s="162">
        <v>43</v>
      </c>
      <c r="E190" s="162"/>
      <c r="F190" s="41"/>
      <c r="G190" s="162"/>
      <c r="H190" s="162"/>
      <c r="I190" s="162"/>
      <c r="J190" s="162"/>
      <c r="K190" s="162"/>
      <c r="L190" s="162"/>
      <c r="M190" s="162"/>
      <c r="N190" s="162"/>
      <c r="O190" s="162"/>
    </row>
    <row r="191" spans="1:15" x14ac:dyDescent="0.2">
      <c r="A191" s="1">
        <v>12</v>
      </c>
      <c r="B191" s="163" t="s">
        <v>112</v>
      </c>
      <c r="C191" s="1" t="s">
        <v>157</v>
      </c>
      <c r="D191" s="162">
        <v>6</v>
      </c>
      <c r="E191" s="162"/>
      <c r="F191" s="41"/>
      <c r="G191" s="162"/>
      <c r="H191" s="162"/>
      <c r="I191" s="162"/>
      <c r="J191" s="162"/>
      <c r="K191" s="162"/>
      <c r="L191" s="162"/>
      <c r="M191" s="162"/>
      <c r="N191" s="162"/>
      <c r="O191" s="162"/>
    </row>
    <row r="192" spans="1:15" ht="25.5" x14ac:dyDescent="0.2">
      <c r="A192" s="1">
        <v>13</v>
      </c>
      <c r="B192" s="163" t="s">
        <v>247</v>
      </c>
      <c r="C192" s="1" t="s">
        <v>119</v>
      </c>
      <c r="D192" s="162">
        <v>42</v>
      </c>
      <c r="E192" s="162"/>
      <c r="F192" s="41"/>
      <c r="G192" s="162"/>
      <c r="H192" s="162"/>
      <c r="I192" s="162"/>
      <c r="J192" s="162"/>
      <c r="K192" s="162"/>
      <c r="L192" s="162"/>
      <c r="M192" s="162"/>
      <c r="N192" s="162"/>
      <c r="O192" s="162"/>
    </row>
    <row r="193" spans="1:15" x14ac:dyDescent="0.2">
      <c r="A193" s="1">
        <v>14</v>
      </c>
      <c r="B193" s="163" t="s">
        <v>113</v>
      </c>
      <c r="C193" s="1" t="s">
        <v>158</v>
      </c>
      <c r="D193" s="162">
        <v>23</v>
      </c>
      <c r="E193" s="162"/>
      <c r="F193" s="41"/>
      <c r="G193" s="162"/>
      <c r="H193" s="162"/>
      <c r="I193" s="162"/>
      <c r="J193" s="162"/>
      <c r="K193" s="162"/>
      <c r="L193" s="162"/>
      <c r="M193" s="162"/>
      <c r="N193" s="162"/>
      <c r="O193" s="162"/>
    </row>
    <row r="194" spans="1:15" x14ac:dyDescent="0.2">
      <c r="A194" s="1">
        <v>15</v>
      </c>
      <c r="B194" s="163" t="s">
        <v>114</v>
      </c>
      <c r="C194" s="1" t="s">
        <v>172</v>
      </c>
      <c r="D194" s="162">
        <v>0.35</v>
      </c>
      <c r="E194" s="162"/>
      <c r="F194" s="41"/>
      <c r="G194" s="162"/>
      <c r="H194" s="162"/>
      <c r="I194" s="162"/>
      <c r="J194" s="162"/>
      <c r="K194" s="162"/>
      <c r="L194" s="162"/>
      <c r="M194" s="162"/>
      <c r="N194" s="162"/>
      <c r="O194" s="162"/>
    </row>
    <row r="195" spans="1:15" x14ac:dyDescent="0.2">
      <c r="A195" s="1">
        <v>16</v>
      </c>
      <c r="B195" s="163" t="s">
        <v>575</v>
      </c>
      <c r="C195" s="1" t="s">
        <v>158</v>
      </c>
      <c r="D195" s="162">
        <v>8</v>
      </c>
      <c r="E195" s="162"/>
      <c r="F195" s="41"/>
      <c r="G195" s="162"/>
      <c r="H195" s="162"/>
      <c r="I195" s="162"/>
      <c r="J195" s="162"/>
      <c r="K195" s="162"/>
      <c r="L195" s="162"/>
      <c r="M195" s="162"/>
      <c r="N195" s="162"/>
      <c r="O195" s="41"/>
    </row>
    <row r="196" spans="1:15" x14ac:dyDescent="0.2">
      <c r="A196" s="1">
        <v>17</v>
      </c>
      <c r="B196" s="163" t="s">
        <v>576</v>
      </c>
      <c r="C196" s="1" t="s">
        <v>158</v>
      </c>
      <c r="D196" s="162">
        <v>8</v>
      </c>
      <c r="E196" s="162"/>
      <c r="F196" s="41"/>
      <c r="G196" s="162"/>
      <c r="H196" s="162"/>
      <c r="I196" s="162"/>
      <c r="J196" s="162"/>
      <c r="K196" s="162"/>
      <c r="L196" s="162"/>
      <c r="M196" s="162"/>
      <c r="N196" s="162"/>
      <c r="O196" s="41"/>
    </row>
    <row r="197" spans="1:15" ht="25.5" x14ac:dyDescent="0.2">
      <c r="A197" s="1">
        <v>18</v>
      </c>
      <c r="B197" s="163" t="s">
        <v>115</v>
      </c>
      <c r="C197" s="1" t="s">
        <v>156</v>
      </c>
      <c r="D197" s="162">
        <v>0.73</v>
      </c>
      <c r="E197" s="162"/>
      <c r="F197" s="41"/>
      <c r="G197" s="162"/>
      <c r="H197" s="162"/>
      <c r="I197" s="162"/>
      <c r="J197" s="162"/>
      <c r="K197" s="162"/>
      <c r="L197" s="162"/>
      <c r="M197" s="162"/>
      <c r="N197" s="162"/>
      <c r="O197" s="41"/>
    </row>
    <row r="198" spans="1:15" ht="51" x14ac:dyDescent="0.2">
      <c r="A198" s="1">
        <v>19</v>
      </c>
      <c r="B198" s="163" t="s">
        <v>248</v>
      </c>
      <c r="C198" s="1" t="s">
        <v>158</v>
      </c>
      <c r="D198" s="162">
        <v>24.5</v>
      </c>
      <c r="E198" s="162"/>
      <c r="F198" s="41"/>
      <c r="G198" s="162"/>
      <c r="H198" s="162"/>
      <c r="I198" s="162"/>
      <c r="J198" s="162"/>
      <c r="K198" s="162"/>
      <c r="L198" s="162"/>
      <c r="M198" s="162"/>
      <c r="N198" s="162"/>
      <c r="O198" s="162"/>
    </row>
    <row r="199" spans="1:15" x14ac:dyDescent="0.2">
      <c r="A199" s="1"/>
      <c r="B199" s="165" t="s">
        <v>747</v>
      </c>
      <c r="C199" s="1"/>
      <c r="D199" s="162"/>
      <c r="E199" s="162"/>
      <c r="F199" s="162"/>
      <c r="G199" s="162"/>
      <c r="H199" s="162"/>
      <c r="I199" s="162"/>
      <c r="J199" s="162"/>
      <c r="K199" s="162"/>
      <c r="L199" s="162"/>
      <c r="M199" s="162"/>
      <c r="N199" s="162"/>
      <c r="O199" s="162"/>
    </row>
    <row r="200" spans="1:15" ht="25.5" x14ac:dyDescent="0.2">
      <c r="A200" s="1">
        <v>1</v>
      </c>
      <c r="B200" s="163" t="s">
        <v>249</v>
      </c>
      <c r="C200" s="1" t="s">
        <v>155</v>
      </c>
      <c r="D200" s="162">
        <v>3</v>
      </c>
      <c r="E200" s="162"/>
      <c r="F200" s="41"/>
      <c r="G200" s="162"/>
      <c r="H200" s="162"/>
      <c r="I200" s="162"/>
      <c r="J200" s="162"/>
      <c r="K200" s="162"/>
      <c r="L200" s="162"/>
      <c r="M200" s="162"/>
      <c r="N200" s="162"/>
      <c r="O200" s="162"/>
    </row>
    <row r="201" spans="1:15" x14ac:dyDescent="0.2">
      <c r="A201" s="1">
        <v>2</v>
      </c>
      <c r="B201" s="163" t="s">
        <v>250</v>
      </c>
      <c r="C201" s="1" t="s">
        <v>155</v>
      </c>
      <c r="D201" s="162">
        <v>1</v>
      </c>
      <c r="E201" s="162"/>
      <c r="F201" s="41"/>
      <c r="G201" s="162"/>
      <c r="H201" s="162"/>
      <c r="I201" s="162"/>
      <c r="J201" s="162"/>
      <c r="K201" s="162"/>
      <c r="L201" s="162"/>
      <c r="M201" s="162"/>
      <c r="N201" s="162"/>
      <c r="O201" s="162"/>
    </row>
    <row r="202" spans="1:15" ht="25.5" x14ac:dyDescent="0.2">
      <c r="A202" s="1">
        <v>3</v>
      </c>
      <c r="B202" s="163" t="s">
        <v>406</v>
      </c>
      <c r="C202" s="1" t="s">
        <v>172</v>
      </c>
      <c r="D202" s="162">
        <v>2.2000000000000002</v>
      </c>
      <c r="E202" s="162"/>
      <c r="F202" s="41"/>
      <c r="G202" s="162"/>
      <c r="H202" s="162"/>
      <c r="I202" s="162"/>
      <c r="J202" s="162"/>
      <c r="K202" s="162"/>
      <c r="L202" s="162"/>
      <c r="M202" s="162"/>
      <c r="N202" s="162"/>
      <c r="O202" s="162"/>
    </row>
    <row r="203" spans="1:15" ht="38.25" x14ac:dyDescent="0.2">
      <c r="A203" s="1">
        <v>4</v>
      </c>
      <c r="B203" s="163" t="s">
        <v>251</v>
      </c>
      <c r="C203" s="1" t="s">
        <v>158</v>
      </c>
      <c r="D203" s="162">
        <v>9</v>
      </c>
      <c r="E203" s="162"/>
      <c r="F203" s="41"/>
      <c r="G203" s="162"/>
      <c r="H203" s="162"/>
      <c r="I203" s="162"/>
      <c r="J203" s="162"/>
      <c r="K203" s="162"/>
      <c r="L203" s="162"/>
      <c r="M203" s="162"/>
      <c r="N203" s="162"/>
      <c r="O203" s="162"/>
    </row>
    <row r="204" spans="1:15" ht="38.25" x14ac:dyDescent="0.2">
      <c r="A204" s="1">
        <v>5</v>
      </c>
      <c r="B204" s="163" t="s">
        <v>252</v>
      </c>
      <c r="C204" s="1" t="s">
        <v>157</v>
      </c>
      <c r="D204" s="162">
        <v>1</v>
      </c>
      <c r="E204" s="162"/>
      <c r="F204" s="41"/>
      <c r="G204" s="162"/>
      <c r="H204" s="162"/>
      <c r="I204" s="162"/>
      <c r="J204" s="162"/>
      <c r="K204" s="162"/>
      <c r="L204" s="162"/>
      <c r="M204" s="162"/>
      <c r="N204" s="162"/>
      <c r="O204" s="162"/>
    </row>
    <row r="205" spans="1:15" ht="25.5" x14ac:dyDescent="0.2">
      <c r="A205" s="1">
        <v>6</v>
      </c>
      <c r="B205" s="163" t="s">
        <v>253</v>
      </c>
      <c r="C205" s="1" t="s">
        <v>158</v>
      </c>
      <c r="D205" s="162">
        <v>77</v>
      </c>
      <c r="E205" s="162"/>
      <c r="F205" s="41"/>
      <c r="G205" s="162"/>
      <c r="H205" s="162"/>
      <c r="I205" s="162"/>
      <c r="J205" s="162"/>
      <c r="K205" s="162"/>
      <c r="L205" s="162"/>
      <c r="M205" s="162"/>
      <c r="N205" s="162"/>
      <c r="O205" s="162"/>
    </row>
    <row r="206" spans="1:15" x14ac:dyDescent="0.2">
      <c r="A206" s="1">
        <v>7</v>
      </c>
      <c r="B206" s="163" t="s">
        <v>96</v>
      </c>
      <c r="C206" s="1" t="s">
        <v>155</v>
      </c>
      <c r="D206" s="162">
        <v>1</v>
      </c>
      <c r="E206" s="162"/>
      <c r="F206" s="41"/>
      <c r="G206" s="162"/>
      <c r="H206" s="162"/>
      <c r="I206" s="162"/>
      <c r="J206" s="162"/>
      <c r="K206" s="162"/>
      <c r="L206" s="162"/>
      <c r="M206" s="162"/>
      <c r="N206" s="162"/>
      <c r="O206" s="41"/>
    </row>
    <row r="207" spans="1:15" x14ac:dyDescent="0.2">
      <c r="A207" s="1">
        <v>8</v>
      </c>
      <c r="B207" s="163" t="s">
        <v>589</v>
      </c>
      <c r="C207" s="1" t="s">
        <v>119</v>
      </c>
      <c r="D207" s="162">
        <v>306</v>
      </c>
      <c r="E207" s="162"/>
      <c r="F207" s="41"/>
      <c r="G207" s="162"/>
      <c r="H207" s="162"/>
      <c r="I207" s="162"/>
      <c r="J207" s="162"/>
      <c r="K207" s="162"/>
      <c r="L207" s="162"/>
      <c r="M207" s="162"/>
      <c r="N207" s="162"/>
      <c r="O207" s="41"/>
    </row>
    <row r="208" spans="1:15" x14ac:dyDescent="0.2">
      <c r="A208" s="1">
        <v>9</v>
      </c>
      <c r="B208" s="163" t="s">
        <v>590</v>
      </c>
      <c r="C208" s="1" t="s">
        <v>157</v>
      </c>
      <c r="D208" s="162">
        <v>60</v>
      </c>
      <c r="E208" s="162"/>
      <c r="F208" s="41"/>
      <c r="G208" s="162"/>
      <c r="H208" s="162"/>
      <c r="I208" s="162"/>
      <c r="J208" s="162"/>
      <c r="K208" s="162"/>
      <c r="L208" s="162"/>
      <c r="M208" s="162"/>
      <c r="N208" s="162"/>
      <c r="O208" s="41"/>
    </row>
    <row r="209" spans="1:21" x14ac:dyDescent="0.2">
      <c r="A209" s="1">
        <v>10</v>
      </c>
      <c r="B209" s="163" t="s">
        <v>591</v>
      </c>
      <c r="C209" s="1" t="s">
        <v>157</v>
      </c>
      <c r="D209" s="162">
        <v>34</v>
      </c>
      <c r="E209" s="162"/>
      <c r="F209" s="41"/>
      <c r="G209" s="162"/>
      <c r="H209" s="162"/>
      <c r="I209" s="162"/>
      <c r="J209" s="162"/>
      <c r="K209" s="162"/>
      <c r="L209" s="162"/>
      <c r="M209" s="162"/>
      <c r="N209" s="162"/>
      <c r="O209" s="41"/>
    </row>
    <row r="210" spans="1:21" x14ac:dyDescent="0.2">
      <c r="A210" s="1">
        <v>11</v>
      </c>
      <c r="B210" s="163" t="s">
        <v>592</v>
      </c>
      <c r="C210" s="1" t="s">
        <v>157</v>
      </c>
      <c r="D210" s="162">
        <v>1</v>
      </c>
      <c r="E210" s="162"/>
      <c r="F210" s="41"/>
      <c r="G210" s="162"/>
      <c r="H210" s="162"/>
      <c r="I210" s="162"/>
      <c r="J210" s="162"/>
      <c r="K210" s="162"/>
      <c r="L210" s="162"/>
      <c r="M210" s="162"/>
      <c r="N210" s="162"/>
      <c r="O210" s="41"/>
    </row>
    <row r="211" spans="1:21" x14ac:dyDescent="0.2">
      <c r="A211" s="1">
        <v>12</v>
      </c>
      <c r="B211" s="163" t="s">
        <v>593</v>
      </c>
      <c r="C211" s="1" t="s">
        <v>157</v>
      </c>
      <c r="D211" s="162">
        <v>8</v>
      </c>
      <c r="E211" s="162"/>
      <c r="F211" s="41"/>
      <c r="G211" s="162"/>
      <c r="H211" s="162"/>
      <c r="I211" s="162"/>
      <c r="J211" s="162"/>
      <c r="K211" s="162"/>
      <c r="L211" s="162"/>
      <c r="M211" s="162"/>
      <c r="N211" s="162"/>
      <c r="O211" s="41"/>
    </row>
    <row r="212" spans="1:21" ht="25.5" x14ac:dyDescent="0.2">
      <c r="A212" s="1">
        <v>13</v>
      </c>
      <c r="B212" s="163" t="s">
        <v>254</v>
      </c>
      <c r="C212" s="1" t="s">
        <v>155</v>
      </c>
      <c r="D212" s="162">
        <v>12</v>
      </c>
      <c r="E212" s="162"/>
      <c r="F212" s="41"/>
      <c r="G212" s="162"/>
      <c r="H212" s="162"/>
      <c r="I212" s="162"/>
      <c r="J212" s="162"/>
      <c r="K212" s="162"/>
      <c r="L212" s="162"/>
      <c r="M212" s="162"/>
      <c r="N212" s="162"/>
      <c r="O212" s="41"/>
    </row>
    <row r="213" spans="1:21" ht="25.5" x14ac:dyDescent="0.2">
      <c r="A213" s="1">
        <v>14</v>
      </c>
      <c r="B213" s="163" t="s">
        <v>255</v>
      </c>
      <c r="C213" s="1" t="s">
        <v>155</v>
      </c>
      <c r="D213" s="162">
        <v>8</v>
      </c>
      <c r="E213" s="162"/>
      <c r="F213" s="41"/>
      <c r="G213" s="162"/>
      <c r="H213" s="162"/>
      <c r="I213" s="162"/>
      <c r="J213" s="162"/>
      <c r="K213" s="162"/>
      <c r="L213" s="162"/>
      <c r="M213" s="162"/>
      <c r="N213" s="162"/>
      <c r="O213" s="41"/>
    </row>
    <row r="214" spans="1:21" ht="25.5" x14ac:dyDescent="0.2">
      <c r="A214" s="1">
        <v>15</v>
      </c>
      <c r="B214" s="163" t="s">
        <v>256</v>
      </c>
      <c r="C214" s="1" t="s">
        <v>155</v>
      </c>
      <c r="D214" s="162">
        <v>72</v>
      </c>
      <c r="E214" s="162"/>
      <c r="F214" s="41"/>
      <c r="G214" s="162"/>
      <c r="H214" s="162"/>
      <c r="I214" s="162"/>
      <c r="J214" s="162"/>
      <c r="K214" s="162"/>
      <c r="L214" s="162"/>
      <c r="M214" s="162"/>
      <c r="N214" s="162"/>
      <c r="O214" s="41"/>
    </row>
    <row r="215" spans="1:21" ht="25.5" x14ac:dyDescent="0.2">
      <c r="A215" s="1">
        <v>16</v>
      </c>
      <c r="B215" s="163" t="s">
        <v>257</v>
      </c>
      <c r="C215" s="1" t="s">
        <v>157</v>
      </c>
      <c r="D215" s="162">
        <v>3</v>
      </c>
      <c r="E215" s="162"/>
      <c r="F215" s="41"/>
      <c r="G215" s="162"/>
      <c r="H215" s="162"/>
      <c r="I215" s="162"/>
      <c r="J215" s="162"/>
      <c r="K215" s="162"/>
      <c r="L215" s="162"/>
      <c r="M215" s="162"/>
      <c r="N215" s="162"/>
      <c r="O215" s="41"/>
    </row>
    <row r="216" spans="1:21" x14ac:dyDescent="0.2">
      <c r="A216" s="1">
        <v>17</v>
      </c>
      <c r="B216" s="163" t="s">
        <v>597</v>
      </c>
      <c r="C216" s="1" t="s">
        <v>157</v>
      </c>
      <c r="D216" s="162">
        <v>5</v>
      </c>
      <c r="E216" s="162"/>
      <c r="F216" s="41"/>
      <c r="G216" s="162"/>
      <c r="H216" s="162"/>
      <c r="I216" s="162"/>
      <c r="J216" s="162"/>
      <c r="K216" s="162"/>
      <c r="L216" s="162"/>
      <c r="M216" s="162"/>
      <c r="N216" s="162"/>
      <c r="O216" s="41"/>
    </row>
    <row r="217" spans="1:21" ht="25.5" x14ac:dyDescent="0.2">
      <c r="A217" s="1">
        <v>18</v>
      </c>
      <c r="B217" s="163" t="s">
        <v>258</v>
      </c>
      <c r="C217" s="1" t="s">
        <v>155</v>
      </c>
      <c r="D217" s="162">
        <v>1</v>
      </c>
      <c r="E217" s="162"/>
      <c r="F217" s="41"/>
      <c r="G217" s="162"/>
      <c r="H217" s="162"/>
      <c r="I217" s="162"/>
      <c r="J217" s="162"/>
      <c r="K217" s="162"/>
      <c r="L217" s="162"/>
      <c r="M217" s="162"/>
      <c r="N217" s="162"/>
      <c r="O217" s="41"/>
    </row>
    <row r="218" spans="1:21" ht="25.5" x14ac:dyDescent="0.2">
      <c r="A218" s="1">
        <v>19</v>
      </c>
      <c r="B218" s="163" t="s">
        <v>268</v>
      </c>
      <c r="C218" s="1" t="s">
        <v>119</v>
      </c>
      <c r="D218" s="162">
        <v>152</v>
      </c>
      <c r="E218" s="162"/>
      <c r="F218" s="41"/>
      <c r="G218" s="162"/>
      <c r="H218" s="162"/>
      <c r="I218" s="162"/>
      <c r="J218" s="162"/>
      <c r="K218" s="162"/>
      <c r="L218" s="162"/>
      <c r="M218" s="162"/>
      <c r="N218" s="162"/>
      <c r="O218" s="41"/>
    </row>
    <row r="219" spans="1:21" x14ac:dyDescent="0.2">
      <c r="A219" s="109"/>
      <c r="B219" s="177" t="s">
        <v>775</v>
      </c>
      <c r="C219" s="125"/>
      <c r="D219" s="41"/>
      <c r="E219" s="162"/>
      <c r="F219" s="162"/>
      <c r="G219" s="162"/>
      <c r="H219" s="162"/>
      <c r="I219" s="162"/>
      <c r="J219" s="162"/>
      <c r="K219" s="162"/>
      <c r="L219" s="162"/>
      <c r="M219" s="162"/>
      <c r="N219" s="162"/>
      <c r="O219" s="41"/>
    </row>
    <row r="220" spans="1:21" x14ac:dyDescent="0.2">
      <c r="A220" s="1">
        <v>1</v>
      </c>
      <c r="B220" s="176" t="s">
        <v>776</v>
      </c>
      <c r="C220" s="1" t="s">
        <v>156</v>
      </c>
      <c r="D220" s="162">
        <v>75</v>
      </c>
      <c r="E220" s="162"/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</row>
    <row r="221" spans="1:21" ht="25.5" x14ac:dyDescent="0.2">
      <c r="A221" s="1">
        <v>2</v>
      </c>
      <c r="B221" s="163" t="s">
        <v>226</v>
      </c>
      <c r="C221" s="1" t="s">
        <v>158</v>
      </c>
      <c r="D221" s="162">
        <v>205</v>
      </c>
      <c r="E221" s="162"/>
      <c r="F221" s="162"/>
      <c r="G221" s="162"/>
      <c r="H221" s="162"/>
      <c r="I221" s="162"/>
      <c r="J221" s="162"/>
      <c r="K221" s="162"/>
      <c r="L221" s="162"/>
      <c r="M221" s="162"/>
      <c r="N221" s="162"/>
      <c r="O221" s="162"/>
      <c r="T221" s="178"/>
      <c r="U221" s="6"/>
    </row>
    <row r="222" spans="1:21" x14ac:dyDescent="0.2">
      <c r="A222" s="1">
        <v>3</v>
      </c>
      <c r="B222" s="176" t="s">
        <v>227</v>
      </c>
      <c r="C222" s="1" t="s">
        <v>158</v>
      </c>
      <c r="D222" s="162">
        <v>150</v>
      </c>
      <c r="E222" s="162"/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</row>
    <row r="223" spans="1:21" x14ac:dyDescent="0.2">
      <c r="A223" s="1">
        <v>4</v>
      </c>
      <c r="B223" s="176" t="s">
        <v>777</v>
      </c>
      <c r="C223" s="1" t="s">
        <v>158</v>
      </c>
      <c r="D223" s="162">
        <v>125</v>
      </c>
      <c r="E223" s="162"/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</row>
    <row r="224" spans="1:21" x14ac:dyDescent="0.2">
      <c r="A224" s="1">
        <v>5</v>
      </c>
      <c r="B224" s="176" t="s">
        <v>229</v>
      </c>
      <c r="C224" s="1" t="s">
        <v>158</v>
      </c>
      <c r="D224" s="162">
        <v>125</v>
      </c>
      <c r="E224" s="162"/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</row>
    <row r="225" spans="1:15" x14ac:dyDescent="0.2">
      <c r="A225" s="1">
        <v>6</v>
      </c>
      <c r="B225" s="176" t="s">
        <v>778</v>
      </c>
      <c r="C225" s="1" t="s">
        <v>156</v>
      </c>
      <c r="D225" s="162">
        <v>75</v>
      </c>
      <c r="E225" s="162"/>
      <c r="F225" s="162"/>
      <c r="G225" s="162"/>
      <c r="H225" s="162"/>
      <c r="I225" s="162"/>
      <c r="J225" s="162"/>
      <c r="K225" s="162"/>
      <c r="L225" s="162"/>
      <c r="M225" s="162"/>
      <c r="N225" s="162"/>
      <c r="O225" s="162"/>
    </row>
    <row r="226" spans="1:15" x14ac:dyDescent="0.2">
      <c r="A226" s="1"/>
      <c r="B226" s="177" t="s">
        <v>795</v>
      </c>
      <c r="C226" s="1"/>
      <c r="D226" s="162"/>
      <c r="E226" s="162"/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</row>
    <row r="227" spans="1:15" ht="25.5" x14ac:dyDescent="0.2">
      <c r="A227" s="1">
        <v>1</v>
      </c>
      <c r="B227" s="166" t="s">
        <v>779</v>
      </c>
      <c r="C227" s="8" t="s">
        <v>158</v>
      </c>
      <c r="D227" s="179">
        <v>653</v>
      </c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  <c r="O227" s="179"/>
    </row>
    <row r="228" spans="1:15" ht="15" x14ac:dyDescent="0.2">
      <c r="A228" s="1">
        <v>2</v>
      </c>
      <c r="B228" s="166" t="s">
        <v>780</v>
      </c>
      <c r="C228" s="174" t="s">
        <v>794</v>
      </c>
      <c r="D228" s="180">
        <v>684</v>
      </c>
      <c r="E228" s="181"/>
      <c r="F228" s="179"/>
      <c r="G228" s="179"/>
      <c r="H228" s="181"/>
      <c r="I228" s="181"/>
      <c r="J228" s="181"/>
      <c r="K228" s="181"/>
      <c r="L228" s="179"/>
      <c r="M228" s="179"/>
      <c r="N228" s="179"/>
      <c r="O228" s="179"/>
    </row>
    <row r="229" spans="1:15" ht="38.25" x14ac:dyDescent="0.2">
      <c r="A229" s="1">
        <v>3</v>
      </c>
      <c r="B229" s="31" t="s">
        <v>781</v>
      </c>
      <c r="C229" s="2" t="s">
        <v>158</v>
      </c>
      <c r="D229" s="179">
        <v>1678</v>
      </c>
      <c r="E229" s="179"/>
      <c r="F229" s="179"/>
      <c r="G229" s="179"/>
      <c r="H229" s="179"/>
      <c r="I229" s="179"/>
      <c r="J229" s="179"/>
      <c r="K229" s="179"/>
      <c r="L229" s="179"/>
      <c r="M229" s="179"/>
      <c r="N229" s="179"/>
      <c r="O229" s="179"/>
    </row>
    <row r="230" spans="1:15" ht="12.75" customHeight="1" x14ac:dyDescent="0.2">
      <c r="A230" s="1">
        <v>4</v>
      </c>
      <c r="B230" s="5" t="s">
        <v>782</v>
      </c>
      <c r="C230" s="1" t="s">
        <v>119</v>
      </c>
      <c r="D230" s="179">
        <v>180</v>
      </c>
      <c r="E230" s="179"/>
      <c r="F230" s="179"/>
      <c r="G230" s="179"/>
      <c r="H230" s="179"/>
      <c r="I230" s="179"/>
      <c r="J230" s="179"/>
      <c r="K230" s="179"/>
      <c r="L230" s="179"/>
      <c r="M230" s="179"/>
      <c r="N230" s="179"/>
      <c r="O230" s="179"/>
    </row>
    <row r="231" spans="1:15" ht="25.5" x14ac:dyDescent="0.2">
      <c r="A231" s="1">
        <v>5</v>
      </c>
      <c r="B231" s="31" t="s">
        <v>783</v>
      </c>
      <c r="C231" s="1" t="s">
        <v>119</v>
      </c>
      <c r="D231" s="179">
        <v>1202</v>
      </c>
      <c r="E231" s="179"/>
      <c r="F231" s="179"/>
      <c r="G231" s="179"/>
      <c r="H231" s="179"/>
      <c r="I231" s="179"/>
      <c r="J231" s="179"/>
      <c r="K231" s="179"/>
      <c r="L231" s="179"/>
      <c r="M231" s="179"/>
      <c r="N231" s="179"/>
      <c r="O231" s="179"/>
    </row>
    <row r="232" spans="1:15" x14ac:dyDescent="0.2">
      <c r="A232" s="1">
        <v>6</v>
      </c>
      <c r="B232" s="176" t="s">
        <v>227</v>
      </c>
      <c r="C232" s="1" t="s">
        <v>158</v>
      </c>
      <c r="D232" s="179">
        <v>1896</v>
      </c>
      <c r="E232" s="179"/>
      <c r="F232" s="179"/>
      <c r="G232" s="179"/>
      <c r="H232" s="179"/>
      <c r="I232" s="179"/>
      <c r="J232" s="179"/>
      <c r="K232" s="179"/>
      <c r="L232" s="179"/>
      <c r="M232" s="179"/>
      <c r="N232" s="179"/>
      <c r="O232" s="179"/>
    </row>
    <row r="233" spans="1:15" x14ac:dyDescent="0.2">
      <c r="A233" s="1">
        <v>7</v>
      </c>
      <c r="B233" s="176" t="s">
        <v>777</v>
      </c>
      <c r="C233" s="1" t="s">
        <v>158</v>
      </c>
      <c r="D233" s="179">
        <v>1896</v>
      </c>
      <c r="E233" s="179"/>
      <c r="F233" s="179"/>
      <c r="G233" s="179"/>
      <c r="H233" s="179"/>
      <c r="I233" s="179"/>
      <c r="J233" s="179"/>
      <c r="K233" s="179"/>
      <c r="L233" s="179"/>
      <c r="M233" s="179"/>
      <c r="N233" s="179"/>
      <c r="O233" s="179"/>
    </row>
    <row r="234" spans="1:15" ht="25.5" x14ac:dyDescent="0.2">
      <c r="A234" s="1">
        <v>8</v>
      </c>
      <c r="B234" s="31" t="s">
        <v>221</v>
      </c>
      <c r="C234" s="63" t="s">
        <v>158</v>
      </c>
      <c r="D234" s="181">
        <v>27</v>
      </c>
      <c r="E234" s="181"/>
      <c r="F234" s="179"/>
      <c r="G234" s="179"/>
      <c r="H234" s="181"/>
      <c r="I234" s="179"/>
      <c r="J234" s="179"/>
      <c r="K234" s="179"/>
      <c r="L234" s="179"/>
      <c r="M234" s="179"/>
      <c r="N234" s="179"/>
      <c r="O234" s="179"/>
    </row>
    <row r="235" spans="1:15" x14ac:dyDescent="0.2">
      <c r="A235" s="1">
        <v>9</v>
      </c>
      <c r="B235" s="31" t="s">
        <v>784</v>
      </c>
      <c r="C235" s="63" t="s">
        <v>158</v>
      </c>
      <c r="D235" s="181">
        <v>218</v>
      </c>
      <c r="E235" s="181"/>
      <c r="F235" s="179"/>
      <c r="G235" s="179"/>
      <c r="H235" s="181"/>
      <c r="I235" s="179"/>
      <c r="J235" s="179"/>
      <c r="K235" s="179"/>
      <c r="L235" s="179"/>
      <c r="M235" s="179"/>
      <c r="N235" s="179"/>
      <c r="O235" s="179"/>
    </row>
    <row r="236" spans="1:15" ht="25.5" x14ac:dyDescent="0.2">
      <c r="A236" s="1">
        <v>10</v>
      </c>
      <c r="B236" s="31" t="s">
        <v>785</v>
      </c>
      <c r="C236" s="1" t="s">
        <v>158</v>
      </c>
      <c r="D236" s="179">
        <v>218</v>
      </c>
      <c r="E236" s="179"/>
      <c r="F236" s="179"/>
      <c r="G236" s="179"/>
      <c r="H236" s="179"/>
      <c r="I236" s="179"/>
      <c r="J236" s="179"/>
      <c r="K236" s="179"/>
      <c r="L236" s="179"/>
      <c r="M236" s="179"/>
      <c r="N236" s="179"/>
      <c r="O236" s="179"/>
    </row>
    <row r="237" spans="1:15" ht="25.5" x14ac:dyDescent="0.2">
      <c r="A237" s="1">
        <v>11</v>
      </c>
      <c r="B237" s="31" t="s">
        <v>786</v>
      </c>
      <c r="C237" s="1" t="s">
        <v>158</v>
      </c>
      <c r="D237" s="179">
        <v>218</v>
      </c>
      <c r="E237" s="179"/>
      <c r="F237" s="179"/>
      <c r="G237" s="179"/>
      <c r="H237" s="179"/>
      <c r="I237" s="179"/>
      <c r="J237" s="179"/>
      <c r="K237" s="179"/>
      <c r="L237" s="179"/>
      <c r="M237" s="179"/>
      <c r="N237" s="179"/>
      <c r="O237" s="179"/>
    </row>
    <row r="238" spans="1:15" x14ac:dyDescent="0.2">
      <c r="A238" s="1">
        <v>12</v>
      </c>
      <c r="B238" s="31" t="s">
        <v>787</v>
      </c>
      <c r="C238" s="1" t="s">
        <v>158</v>
      </c>
      <c r="D238" s="179">
        <v>218</v>
      </c>
      <c r="E238" s="179"/>
      <c r="F238" s="179"/>
      <c r="G238" s="179"/>
      <c r="H238" s="179"/>
      <c r="I238" s="179"/>
      <c r="J238" s="179"/>
      <c r="K238" s="179"/>
      <c r="L238" s="179"/>
      <c r="M238" s="179"/>
      <c r="N238" s="179"/>
      <c r="O238" s="179"/>
    </row>
    <row r="239" spans="1:15" x14ac:dyDescent="0.2">
      <c r="A239" s="1">
        <v>13</v>
      </c>
      <c r="B239" s="31" t="s">
        <v>788</v>
      </c>
      <c r="C239" s="1" t="s">
        <v>158</v>
      </c>
      <c r="D239" s="179">
        <v>218</v>
      </c>
      <c r="E239" s="179"/>
      <c r="F239" s="179"/>
      <c r="G239" s="179"/>
      <c r="H239" s="179"/>
      <c r="I239" s="179"/>
      <c r="J239" s="179"/>
      <c r="K239" s="179"/>
      <c r="L239" s="179"/>
      <c r="M239" s="179"/>
      <c r="N239" s="179"/>
      <c r="O239" s="179"/>
    </row>
    <row r="240" spans="1:15" ht="25.5" x14ac:dyDescent="0.2">
      <c r="A240" s="1">
        <v>14</v>
      </c>
      <c r="B240" s="31" t="s">
        <v>789</v>
      </c>
      <c r="C240" s="1" t="s">
        <v>119</v>
      </c>
      <c r="D240" s="179">
        <v>88</v>
      </c>
      <c r="E240" s="179"/>
      <c r="F240" s="179"/>
      <c r="G240" s="179"/>
      <c r="H240" s="179"/>
      <c r="I240" s="179"/>
      <c r="J240" s="179"/>
      <c r="K240" s="179"/>
      <c r="L240" s="179"/>
      <c r="M240" s="179"/>
      <c r="N240" s="179"/>
      <c r="O240" s="179"/>
    </row>
    <row r="241" spans="1:15" ht="25.5" x14ac:dyDescent="0.2">
      <c r="A241" s="1">
        <v>15</v>
      </c>
      <c r="B241" s="31" t="s">
        <v>790</v>
      </c>
      <c r="C241" s="1" t="s">
        <v>119</v>
      </c>
      <c r="D241" s="179">
        <v>1131</v>
      </c>
      <c r="E241" s="179"/>
      <c r="F241" s="179"/>
      <c r="G241" s="179"/>
      <c r="H241" s="179"/>
      <c r="I241" s="179"/>
      <c r="J241" s="179"/>
      <c r="K241" s="179"/>
      <c r="L241" s="179"/>
      <c r="M241" s="179"/>
      <c r="N241" s="179"/>
      <c r="O241" s="179"/>
    </row>
    <row r="242" spans="1:15" ht="25.5" x14ac:dyDescent="0.2">
      <c r="A242" s="1">
        <v>16</v>
      </c>
      <c r="B242" s="31" t="s">
        <v>791</v>
      </c>
      <c r="C242" s="1" t="s">
        <v>119</v>
      </c>
      <c r="D242" s="179">
        <v>20</v>
      </c>
      <c r="E242" s="179"/>
      <c r="F242" s="179"/>
      <c r="G242" s="179"/>
      <c r="H242" s="179"/>
      <c r="I242" s="179"/>
      <c r="J242" s="179"/>
      <c r="K242" s="179"/>
      <c r="L242" s="179"/>
      <c r="M242" s="179"/>
      <c r="N242" s="179"/>
      <c r="O242" s="179"/>
    </row>
    <row r="243" spans="1:15" ht="25.5" x14ac:dyDescent="0.2">
      <c r="A243" s="1">
        <v>17</v>
      </c>
      <c r="B243" s="31" t="s">
        <v>792</v>
      </c>
      <c r="C243" s="1" t="s">
        <v>119</v>
      </c>
      <c r="D243" s="179">
        <v>71</v>
      </c>
      <c r="E243" s="179"/>
      <c r="F243" s="179"/>
      <c r="G243" s="179"/>
      <c r="H243" s="179"/>
      <c r="I243" s="179"/>
      <c r="J243" s="179"/>
      <c r="K243" s="179"/>
      <c r="L243" s="179"/>
      <c r="M243" s="179"/>
      <c r="N243" s="179"/>
      <c r="O243" s="179"/>
    </row>
    <row r="244" spans="1:15" x14ac:dyDescent="0.2">
      <c r="A244" s="1">
        <v>18</v>
      </c>
      <c r="B244" s="176" t="s">
        <v>793</v>
      </c>
      <c r="C244" s="1" t="s">
        <v>158</v>
      </c>
      <c r="D244" s="179">
        <f>D232</f>
        <v>1896</v>
      </c>
      <c r="E244" s="179"/>
      <c r="F244" s="179"/>
      <c r="G244" s="179"/>
      <c r="H244" s="179"/>
      <c r="I244" s="179"/>
      <c r="J244" s="179"/>
      <c r="K244" s="179"/>
      <c r="L244" s="179"/>
      <c r="M244" s="179"/>
      <c r="N244" s="179"/>
      <c r="O244" s="179"/>
    </row>
    <row r="245" spans="1:15" ht="13.5" customHeight="1" x14ac:dyDescent="0.2">
      <c r="A245" s="1"/>
      <c r="B245" s="177" t="s">
        <v>798</v>
      </c>
      <c r="C245" s="1"/>
      <c r="D245" s="162"/>
      <c r="E245" s="162"/>
      <c r="F245" s="162"/>
      <c r="G245" s="162"/>
      <c r="H245" s="162"/>
      <c r="I245" s="162"/>
      <c r="J245" s="162"/>
      <c r="K245" s="162"/>
      <c r="L245" s="162"/>
      <c r="M245" s="162"/>
      <c r="N245" s="162"/>
      <c r="O245" s="162"/>
    </row>
    <row r="246" spans="1:15" ht="15" x14ac:dyDescent="0.2">
      <c r="A246" s="1">
        <v>1</v>
      </c>
      <c r="B246" s="168" t="s">
        <v>799</v>
      </c>
      <c r="C246" s="174" t="s">
        <v>794</v>
      </c>
      <c r="D246" s="182">
        <v>1177</v>
      </c>
      <c r="E246" s="41"/>
      <c r="F246" s="162"/>
      <c r="G246" s="162"/>
      <c r="H246" s="41"/>
      <c r="I246" s="41"/>
      <c r="J246" s="167"/>
      <c r="K246" s="162"/>
      <c r="L246" s="162"/>
      <c r="M246" s="162"/>
      <c r="N246" s="162"/>
      <c r="O246" s="167"/>
    </row>
    <row r="247" spans="1:15" ht="15" x14ac:dyDescent="0.2">
      <c r="A247" s="1">
        <v>2</v>
      </c>
      <c r="B247" s="168" t="s">
        <v>800</v>
      </c>
      <c r="C247" s="174" t="s">
        <v>794</v>
      </c>
      <c r="D247" s="182">
        <v>1177</v>
      </c>
      <c r="E247" s="41"/>
      <c r="F247" s="162"/>
      <c r="G247" s="162"/>
      <c r="H247" s="41"/>
      <c r="I247" s="41"/>
      <c r="J247" s="167"/>
      <c r="K247" s="162"/>
      <c r="L247" s="162"/>
      <c r="M247" s="162"/>
      <c r="N247" s="162"/>
      <c r="O247" s="167"/>
    </row>
    <row r="248" spans="1:15" ht="25.5" x14ac:dyDescent="0.2">
      <c r="A248" s="1">
        <v>3</v>
      </c>
      <c r="B248" s="166" t="s">
        <v>801</v>
      </c>
      <c r="C248" s="2" t="s">
        <v>794</v>
      </c>
      <c r="D248" s="162">
        <v>1177</v>
      </c>
      <c r="E248" s="162"/>
      <c r="F248" s="162"/>
      <c r="G248" s="162"/>
      <c r="H248" s="162"/>
      <c r="I248" s="162"/>
      <c r="J248" s="162"/>
      <c r="K248" s="162"/>
      <c r="L248" s="162"/>
      <c r="M248" s="162"/>
      <c r="N248" s="162"/>
      <c r="O248" s="162"/>
    </row>
    <row r="249" spans="1:15" x14ac:dyDescent="0.2">
      <c r="A249" s="1">
        <v>4</v>
      </c>
      <c r="B249" s="166" t="s">
        <v>802</v>
      </c>
      <c r="C249" s="174" t="s">
        <v>803</v>
      </c>
      <c r="D249" s="41">
        <v>6</v>
      </c>
      <c r="E249" s="41"/>
      <c r="F249" s="162"/>
      <c r="G249" s="162"/>
      <c r="H249" s="41"/>
      <c r="I249" s="41"/>
      <c r="J249" s="167"/>
      <c r="K249" s="162"/>
      <c r="L249" s="162"/>
      <c r="M249" s="162"/>
      <c r="N249" s="162"/>
      <c r="O249" s="167"/>
    </row>
    <row r="250" spans="1:15" ht="27" customHeight="1" x14ac:dyDescent="0.2">
      <c r="A250" s="1">
        <v>5</v>
      </c>
      <c r="B250" s="166" t="s">
        <v>804</v>
      </c>
      <c r="C250" s="2" t="s">
        <v>158</v>
      </c>
      <c r="D250" s="162">
        <v>52</v>
      </c>
      <c r="E250" s="162"/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</row>
    <row r="251" spans="1:15" ht="38.25" x14ac:dyDescent="0.2">
      <c r="A251" s="1">
        <v>6</v>
      </c>
      <c r="B251" s="31" t="s">
        <v>805</v>
      </c>
      <c r="C251" s="1" t="s">
        <v>158</v>
      </c>
      <c r="D251" s="162">
        <f>190*0.8</f>
        <v>152</v>
      </c>
      <c r="E251" s="162"/>
      <c r="F251" s="162"/>
      <c r="G251" s="162"/>
      <c r="H251" s="162"/>
      <c r="I251" s="162"/>
      <c r="J251" s="162"/>
      <c r="K251" s="162"/>
      <c r="L251" s="162"/>
      <c r="M251" s="162"/>
      <c r="N251" s="162"/>
      <c r="O251" s="162"/>
    </row>
    <row r="252" spans="1:15" ht="25.5" x14ac:dyDescent="0.2">
      <c r="A252" s="1">
        <v>7</v>
      </c>
      <c r="B252" s="31" t="s">
        <v>806</v>
      </c>
      <c r="C252" s="1" t="s">
        <v>119</v>
      </c>
      <c r="D252" s="162">
        <f>77+77+14+14</f>
        <v>182</v>
      </c>
      <c r="E252" s="162"/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</row>
    <row r="253" spans="1:15" ht="25.5" x14ac:dyDescent="0.2">
      <c r="A253" s="1">
        <v>8</v>
      </c>
      <c r="B253" s="168" t="s">
        <v>807</v>
      </c>
      <c r="C253" s="2" t="s">
        <v>119</v>
      </c>
      <c r="D253" s="162">
        <f>78*2</f>
        <v>156</v>
      </c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  <c r="O253" s="162"/>
    </row>
    <row r="254" spans="1:15" ht="38.25" x14ac:dyDescent="0.2">
      <c r="A254" s="1">
        <v>9</v>
      </c>
      <c r="B254" s="168" t="s">
        <v>808</v>
      </c>
      <c r="C254" s="2" t="s">
        <v>119</v>
      </c>
      <c r="D254" s="162">
        <v>172</v>
      </c>
      <c r="E254" s="162"/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</row>
    <row r="255" spans="1:15" s="18" customFormat="1" x14ac:dyDescent="0.2">
      <c r="A255" s="79"/>
      <c r="B255" s="77" t="s">
        <v>154</v>
      </c>
      <c r="C255" s="5"/>
      <c r="D255" s="162"/>
      <c r="E255" s="162"/>
      <c r="F255" s="162"/>
      <c r="G255" s="162"/>
      <c r="H255" s="162"/>
      <c r="I255" s="162"/>
      <c r="J255" s="162"/>
      <c r="K255" s="162"/>
      <c r="L255" s="162"/>
      <c r="M255" s="162"/>
      <c r="N255" s="162"/>
      <c r="O255" s="162"/>
    </row>
    <row r="256" spans="1:15" x14ac:dyDescent="0.2">
      <c r="A256" s="5"/>
      <c r="B256" s="183" t="s">
        <v>152</v>
      </c>
      <c r="C256" s="184"/>
      <c r="D256" s="162"/>
      <c r="E256" s="162"/>
      <c r="F256" s="162"/>
      <c r="G256" s="162"/>
      <c r="H256" s="162"/>
      <c r="I256" s="162"/>
      <c r="J256" s="162"/>
      <c r="K256" s="162"/>
      <c r="L256" s="162"/>
      <c r="M256" s="162"/>
      <c r="N256" s="162"/>
      <c r="O256" s="162"/>
    </row>
    <row r="257" spans="1:15" s="18" customFormat="1" x14ac:dyDescent="0.2">
      <c r="A257" s="79"/>
      <c r="B257" s="33" t="s">
        <v>153</v>
      </c>
      <c r="C257" s="1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</row>
    <row r="258" spans="1:15" x14ac:dyDescent="0.2">
      <c r="D258" s="52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</row>
    <row r="259" spans="1:15" x14ac:dyDescent="0.2">
      <c r="D259" s="52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</row>
    <row r="260" spans="1:15" x14ac:dyDescent="0.2">
      <c r="D260" s="52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</row>
    <row r="261" spans="1:15" s="19" customFormat="1" x14ac:dyDescent="0.2">
      <c r="B261" s="59" t="s">
        <v>974</v>
      </c>
      <c r="D261" s="149"/>
      <c r="F261" s="59" t="s">
        <v>975</v>
      </c>
      <c r="G261" s="59"/>
      <c r="H261" s="149"/>
      <c r="I261" s="149"/>
      <c r="J261" s="150"/>
      <c r="K261" s="150"/>
      <c r="L261" s="150"/>
      <c r="M261" s="150"/>
      <c r="N261" s="150"/>
      <c r="O261" s="150"/>
    </row>
    <row r="262" spans="1:15" s="19" customFormat="1" x14ac:dyDescent="0.2">
      <c r="B262" s="151" t="s">
        <v>756</v>
      </c>
      <c r="D262" s="152"/>
      <c r="E262" s="150"/>
      <c r="F262" s="59"/>
      <c r="G262" s="59"/>
      <c r="J262" s="153" t="s">
        <v>756</v>
      </c>
      <c r="K262" s="150"/>
      <c r="L262" s="154"/>
      <c r="M262" s="154"/>
      <c r="N262" s="154"/>
      <c r="O262" s="150"/>
    </row>
    <row r="263" spans="1:15" s="19" customFormat="1" x14ac:dyDescent="0.2">
      <c r="B263" s="151"/>
      <c r="D263" s="152"/>
      <c r="E263" s="150"/>
      <c r="H263" s="149"/>
      <c r="I263" s="149"/>
      <c r="J263" s="150"/>
      <c r="K263" s="150"/>
      <c r="L263" s="154"/>
      <c r="M263" s="154"/>
      <c r="N263" s="154"/>
      <c r="O263" s="150"/>
    </row>
    <row r="264" spans="1:15" s="19" customFormat="1" x14ac:dyDescent="0.2">
      <c r="B264" s="148" t="s">
        <v>976</v>
      </c>
      <c r="D264" s="149"/>
      <c r="E264" s="150"/>
      <c r="F264" s="59" t="s">
        <v>969</v>
      </c>
      <c r="G264" s="59"/>
      <c r="H264" s="150"/>
      <c r="I264" s="150"/>
      <c r="J264" s="150"/>
      <c r="K264" s="150"/>
      <c r="L264" s="154"/>
      <c r="M264" s="154"/>
      <c r="N264" s="154"/>
      <c r="O264" s="150"/>
    </row>
    <row r="265" spans="1:15" x14ac:dyDescent="0.2">
      <c r="D265" s="52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</row>
  </sheetData>
  <mergeCells count="22">
    <mergeCell ref="K10:O10"/>
    <mergeCell ref="A10:A13"/>
    <mergeCell ref="B10:B13"/>
    <mergeCell ref="C10:C13"/>
    <mergeCell ref="I11:I13"/>
    <mergeCell ref="H11:H13"/>
    <mergeCell ref="D10:D13"/>
    <mergeCell ref="E10:J10"/>
    <mergeCell ref="O11:O13"/>
    <mergeCell ref="E11:E13"/>
    <mergeCell ref="A1:M1"/>
    <mergeCell ref="A2:M2"/>
    <mergeCell ref="H6:I6"/>
    <mergeCell ref="J7:L7"/>
    <mergeCell ref="J8:L8"/>
    <mergeCell ref="F11:F13"/>
    <mergeCell ref="G11:G13"/>
    <mergeCell ref="M11:M13"/>
    <mergeCell ref="N11:N13"/>
    <mergeCell ref="J11:J13"/>
    <mergeCell ref="K11:K13"/>
    <mergeCell ref="L11:L13"/>
  </mergeCells>
  <phoneticPr fontId="2" type="noConversion"/>
  <pageMargins left="0.22" right="0.27" top="0.47" bottom="1" header="0.26" footer="0.5"/>
  <pageSetup paperSize="9" orientation="landscape" horizontalDpi="300" verticalDpi="300" r:id="rId1"/>
  <headerFooter alignWithMargins="0">
    <oddFooter>Page &amp;P of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0"/>
  <sheetViews>
    <sheetView showZeros="0" workbookViewId="0">
      <pane ySplit="4365" topLeftCell="A65" activePane="bottomLeft"/>
      <selection activeCell="A8" sqref="A8"/>
      <selection pane="bottomLeft" activeCell="H81" sqref="H81"/>
    </sheetView>
  </sheetViews>
  <sheetFormatPr defaultRowHeight="12.75" x14ac:dyDescent="0.2"/>
  <cols>
    <col min="1" max="1" width="3.5703125" style="4" customWidth="1"/>
    <col min="2" max="2" width="35" style="4" customWidth="1"/>
    <col min="3" max="3" width="5.7109375" style="4" customWidth="1"/>
    <col min="4" max="4" width="7.140625" style="6" customWidth="1"/>
    <col min="5" max="5" width="6.28515625" style="38" customWidth="1"/>
    <col min="6" max="6" width="6.5703125" style="38" customWidth="1"/>
    <col min="7" max="7" width="7" style="38" customWidth="1"/>
    <col min="8" max="8" width="6.28515625" style="38" customWidth="1"/>
    <col min="9" max="9" width="5.7109375" style="38" customWidth="1"/>
    <col min="10" max="10" width="7.7109375" style="38" customWidth="1"/>
    <col min="11" max="11" width="8.140625" style="38" bestFit="1" customWidth="1"/>
    <col min="12" max="12" width="9.28515625" style="38" customWidth="1"/>
    <col min="13" max="13" width="9.140625" style="38" bestFit="1" customWidth="1"/>
    <col min="14" max="14" width="7.85546875" style="38" customWidth="1"/>
    <col min="15" max="15" width="9.7109375" style="38" customWidth="1"/>
    <col min="16" max="16384" width="9.140625" style="4"/>
  </cols>
  <sheetData>
    <row r="1" spans="1:17" x14ac:dyDescent="0.2">
      <c r="A1" s="292" t="s">
        <v>691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7" x14ac:dyDescent="0.2">
      <c r="A2" s="292" t="s">
        <v>759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964</v>
      </c>
      <c r="J8" s="4"/>
      <c r="K8" s="39" t="s">
        <v>127</v>
      </c>
      <c r="L8" s="293"/>
      <c r="M8" s="293"/>
      <c r="N8" s="38" t="s">
        <v>149</v>
      </c>
    </row>
    <row r="9" spans="1:17" x14ac:dyDescent="0.2">
      <c r="J9" s="37"/>
      <c r="K9" s="62" t="s">
        <v>755</v>
      </c>
      <c r="L9" s="145"/>
      <c r="M9" s="37"/>
    </row>
    <row r="10" spans="1:17" x14ac:dyDescent="0.2">
      <c r="A10" s="4" t="s">
        <v>758</v>
      </c>
    </row>
    <row r="11" spans="1:17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7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7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7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7" s="17" customFormat="1" ht="13.5" x14ac:dyDescent="0.25">
      <c r="A15" s="188"/>
      <c r="B15" s="1" t="s">
        <v>527</v>
      </c>
      <c r="C15" s="63"/>
      <c r="D15" s="63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4"/>
    </row>
    <row r="16" spans="1:17" s="17" customFormat="1" ht="13.5" x14ac:dyDescent="0.25">
      <c r="A16" s="188">
        <v>1</v>
      </c>
      <c r="B16" s="189" t="s">
        <v>562</v>
      </c>
      <c r="C16" s="63" t="s">
        <v>119</v>
      </c>
      <c r="D16" s="194">
        <v>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Q16" s="4"/>
    </row>
    <row r="17" spans="1:17" s="17" customFormat="1" ht="13.5" x14ac:dyDescent="0.25">
      <c r="A17" s="188">
        <v>2</v>
      </c>
      <c r="B17" s="189" t="s">
        <v>563</v>
      </c>
      <c r="C17" s="63" t="s">
        <v>119</v>
      </c>
      <c r="D17" s="194">
        <v>85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Q17" s="4"/>
    </row>
    <row r="18" spans="1:17" s="17" customFormat="1" ht="13.5" x14ac:dyDescent="0.25">
      <c r="A18" s="188">
        <v>3</v>
      </c>
      <c r="B18" s="189" t="s">
        <v>555</v>
      </c>
      <c r="C18" s="63" t="s">
        <v>119</v>
      </c>
      <c r="D18" s="194">
        <v>30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Q18" s="4"/>
    </row>
    <row r="19" spans="1:17" s="17" customFormat="1" ht="13.5" x14ac:dyDescent="0.25">
      <c r="A19" s="188">
        <v>4</v>
      </c>
      <c r="B19" s="189" t="s">
        <v>556</v>
      </c>
      <c r="C19" s="63" t="s">
        <v>119</v>
      </c>
      <c r="D19" s="194">
        <v>35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Q19" s="4"/>
    </row>
    <row r="20" spans="1:17" s="17" customFormat="1" ht="13.5" x14ac:dyDescent="0.25">
      <c r="A20" s="188">
        <v>5</v>
      </c>
      <c r="B20" s="189" t="s">
        <v>557</v>
      </c>
      <c r="C20" s="63" t="s">
        <v>119</v>
      </c>
      <c r="D20" s="194">
        <v>4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Q20" s="4"/>
    </row>
    <row r="21" spans="1:17" s="17" customFormat="1" ht="13.5" x14ac:dyDescent="0.25">
      <c r="A21" s="188">
        <v>6</v>
      </c>
      <c r="B21" s="189" t="s">
        <v>558</v>
      </c>
      <c r="C21" s="63" t="s">
        <v>119</v>
      </c>
      <c r="D21" s="194">
        <v>203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Q21" s="4"/>
    </row>
    <row r="22" spans="1:17" s="17" customFormat="1" ht="13.5" x14ac:dyDescent="0.25">
      <c r="A22" s="188">
        <v>7</v>
      </c>
      <c r="B22" s="189" t="s">
        <v>559</v>
      </c>
      <c r="C22" s="63" t="s">
        <v>119</v>
      </c>
      <c r="D22" s="194">
        <v>215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Q22" s="4"/>
    </row>
    <row r="23" spans="1:17" s="17" customFormat="1" ht="13.5" x14ac:dyDescent="0.25">
      <c r="A23" s="188">
        <v>8</v>
      </c>
      <c r="B23" s="189" t="s">
        <v>560</v>
      </c>
      <c r="C23" s="63" t="s">
        <v>119</v>
      </c>
      <c r="D23" s="194">
        <v>655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Q23" s="4"/>
    </row>
    <row r="24" spans="1:17" s="17" customFormat="1" ht="13.5" x14ac:dyDescent="0.25">
      <c r="A24" s="188">
        <v>9</v>
      </c>
      <c r="B24" s="189" t="s">
        <v>561</v>
      </c>
      <c r="C24" s="63" t="s">
        <v>119</v>
      </c>
      <c r="D24" s="194">
        <v>495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Q24" s="4"/>
    </row>
    <row r="25" spans="1:17" s="17" customFormat="1" ht="13.5" x14ac:dyDescent="0.25">
      <c r="A25" s="188">
        <v>10</v>
      </c>
      <c r="B25" s="189" t="s">
        <v>326</v>
      </c>
      <c r="C25" s="63" t="s">
        <v>119</v>
      </c>
      <c r="D25" s="194">
        <v>6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Q25" s="4"/>
    </row>
    <row r="26" spans="1:17" s="17" customFormat="1" ht="13.5" x14ac:dyDescent="0.25">
      <c r="A26" s="188">
        <v>11</v>
      </c>
      <c r="B26" s="189" t="s">
        <v>308</v>
      </c>
      <c r="C26" s="63" t="s">
        <v>119</v>
      </c>
      <c r="D26" s="194">
        <v>85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Q26" s="4"/>
    </row>
    <row r="27" spans="1:17" s="17" customFormat="1" ht="13.5" x14ac:dyDescent="0.25">
      <c r="A27" s="188">
        <v>12</v>
      </c>
      <c r="B27" s="189" t="s">
        <v>327</v>
      </c>
      <c r="C27" s="63" t="s">
        <v>119</v>
      </c>
      <c r="D27" s="194">
        <v>30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Q27" s="4"/>
    </row>
    <row r="28" spans="1:17" s="17" customFormat="1" ht="13.5" x14ac:dyDescent="0.25">
      <c r="A28" s="188">
        <v>13</v>
      </c>
      <c r="B28" s="189" t="s">
        <v>309</v>
      </c>
      <c r="C28" s="63" t="s">
        <v>119</v>
      </c>
      <c r="D28" s="194">
        <v>35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Q28" s="4"/>
    </row>
    <row r="29" spans="1:17" s="17" customFormat="1" ht="13.5" x14ac:dyDescent="0.25">
      <c r="A29" s="188">
        <v>14</v>
      </c>
      <c r="B29" s="189" t="s">
        <v>310</v>
      </c>
      <c r="C29" s="63" t="s">
        <v>119</v>
      </c>
      <c r="D29" s="194">
        <v>2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Q29" s="4"/>
    </row>
    <row r="30" spans="1:17" s="17" customFormat="1" ht="13.5" x14ac:dyDescent="0.25">
      <c r="A30" s="188">
        <v>15</v>
      </c>
      <c r="B30" s="189" t="s">
        <v>311</v>
      </c>
      <c r="C30" s="63" t="s">
        <v>119</v>
      </c>
      <c r="D30" s="194">
        <v>2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Q30" s="4"/>
    </row>
    <row r="31" spans="1:17" s="17" customFormat="1" ht="13.5" x14ac:dyDescent="0.25">
      <c r="A31" s="188">
        <v>16</v>
      </c>
      <c r="B31" s="189" t="s">
        <v>312</v>
      </c>
      <c r="C31" s="63" t="s">
        <v>119</v>
      </c>
      <c r="D31" s="194">
        <v>133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Q31" s="4"/>
    </row>
    <row r="32" spans="1:17" s="17" customFormat="1" ht="13.5" x14ac:dyDescent="0.25">
      <c r="A32" s="188">
        <v>17</v>
      </c>
      <c r="B32" s="189" t="s">
        <v>313</v>
      </c>
      <c r="C32" s="63" t="s">
        <v>119</v>
      </c>
      <c r="D32" s="194">
        <v>70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Q32" s="4"/>
    </row>
    <row r="33" spans="1:17" s="17" customFormat="1" ht="13.5" x14ac:dyDescent="0.25">
      <c r="A33" s="188">
        <v>18</v>
      </c>
      <c r="B33" s="189" t="s">
        <v>314</v>
      </c>
      <c r="C33" s="63" t="s">
        <v>119</v>
      </c>
      <c r="D33" s="194">
        <v>115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Q33" s="4"/>
    </row>
    <row r="34" spans="1:17" s="17" customFormat="1" ht="13.5" x14ac:dyDescent="0.25">
      <c r="A34" s="188">
        <v>19</v>
      </c>
      <c r="B34" s="189" t="s">
        <v>315</v>
      </c>
      <c r="C34" s="63" t="s">
        <v>119</v>
      </c>
      <c r="D34" s="194">
        <v>100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Q34" s="4"/>
    </row>
    <row r="35" spans="1:17" s="17" customFormat="1" ht="13.5" x14ac:dyDescent="0.25">
      <c r="A35" s="188">
        <v>20</v>
      </c>
      <c r="B35" s="189" t="s">
        <v>316</v>
      </c>
      <c r="C35" s="63" t="s">
        <v>119</v>
      </c>
      <c r="D35" s="194">
        <v>455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Q35" s="4"/>
    </row>
    <row r="36" spans="1:17" s="17" customFormat="1" ht="13.5" x14ac:dyDescent="0.25">
      <c r="A36" s="188">
        <v>21</v>
      </c>
      <c r="B36" s="189" t="s">
        <v>317</v>
      </c>
      <c r="C36" s="63" t="s">
        <v>119</v>
      </c>
      <c r="D36" s="194">
        <v>200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Q36" s="4"/>
    </row>
    <row r="37" spans="1:17" s="17" customFormat="1" ht="13.5" x14ac:dyDescent="0.25">
      <c r="A37" s="188">
        <v>22</v>
      </c>
      <c r="B37" s="189" t="s">
        <v>328</v>
      </c>
      <c r="C37" s="63" t="s">
        <v>119</v>
      </c>
      <c r="D37" s="194">
        <v>450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Q37" s="4"/>
    </row>
    <row r="38" spans="1:17" s="17" customFormat="1" ht="13.5" x14ac:dyDescent="0.25">
      <c r="A38" s="188">
        <v>23</v>
      </c>
      <c r="B38" s="189" t="s">
        <v>318</v>
      </c>
      <c r="C38" s="63" t="s">
        <v>119</v>
      </c>
      <c r="D38" s="194">
        <v>45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Q38" s="4"/>
    </row>
    <row r="39" spans="1:17" s="17" customFormat="1" ht="51" x14ac:dyDescent="0.25">
      <c r="A39" s="188">
        <v>24</v>
      </c>
      <c r="B39" s="67" t="s">
        <v>532</v>
      </c>
      <c r="C39" s="63" t="s">
        <v>155</v>
      </c>
      <c r="D39" s="194">
        <v>5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Q39" s="4"/>
    </row>
    <row r="40" spans="1:17" s="17" customFormat="1" ht="25.5" x14ac:dyDescent="0.25">
      <c r="A40" s="188">
        <v>25</v>
      </c>
      <c r="B40" s="67" t="s">
        <v>105</v>
      </c>
      <c r="C40" s="63" t="s">
        <v>157</v>
      </c>
      <c r="D40" s="194">
        <v>2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Q40" s="4"/>
    </row>
    <row r="41" spans="1:17" s="17" customFormat="1" ht="13.5" x14ac:dyDescent="0.25">
      <c r="A41" s="188">
        <v>26</v>
      </c>
      <c r="B41" s="67" t="s">
        <v>612</v>
      </c>
      <c r="C41" s="63" t="s">
        <v>157</v>
      </c>
      <c r="D41" s="194">
        <v>4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Q41" s="4"/>
    </row>
    <row r="42" spans="1:17" s="17" customFormat="1" ht="13.5" x14ac:dyDescent="0.25">
      <c r="A42" s="188">
        <v>27</v>
      </c>
      <c r="B42" s="67" t="s">
        <v>613</v>
      </c>
      <c r="C42" s="63" t="s">
        <v>157</v>
      </c>
      <c r="D42" s="194">
        <v>65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Q42" s="4"/>
    </row>
    <row r="43" spans="1:17" s="17" customFormat="1" ht="25.5" x14ac:dyDescent="0.25">
      <c r="A43" s="188">
        <v>28</v>
      </c>
      <c r="B43" s="67" t="s">
        <v>614</v>
      </c>
      <c r="C43" s="63" t="s">
        <v>157</v>
      </c>
      <c r="D43" s="194">
        <v>4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Q43" s="4"/>
    </row>
    <row r="44" spans="1:17" s="17" customFormat="1" ht="25.5" x14ac:dyDescent="0.25">
      <c r="A44" s="188">
        <v>29</v>
      </c>
      <c r="B44" s="67" t="s">
        <v>615</v>
      </c>
      <c r="C44" s="63" t="s">
        <v>157</v>
      </c>
      <c r="D44" s="194">
        <v>44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Q44" s="4"/>
    </row>
    <row r="45" spans="1:17" s="17" customFormat="1" ht="25.5" x14ac:dyDescent="0.25">
      <c r="A45" s="188">
        <v>30</v>
      </c>
      <c r="B45" s="67" t="s">
        <v>478</v>
      </c>
      <c r="C45" s="63" t="s">
        <v>157</v>
      </c>
      <c r="D45" s="194">
        <v>4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Q45" s="4"/>
    </row>
    <row r="46" spans="1:17" s="17" customFormat="1" ht="13.5" x14ac:dyDescent="0.25">
      <c r="A46" s="188">
        <v>31</v>
      </c>
      <c r="B46" s="67" t="s">
        <v>603</v>
      </c>
      <c r="C46" s="63" t="s">
        <v>157</v>
      </c>
      <c r="D46" s="194">
        <v>44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Q46" s="4"/>
    </row>
    <row r="47" spans="1:17" s="17" customFormat="1" ht="13.5" x14ac:dyDescent="0.25">
      <c r="A47" s="188">
        <v>32</v>
      </c>
      <c r="B47" s="67" t="s">
        <v>604</v>
      </c>
      <c r="C47" s="63" t="s">
        <v>157</v>
      </c>
      <c r="D47" s="194">
        <v>38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Q47" s="4"/>
    </row>
    <row r="48" spans="1:17" s="17" customFormat="1" ht="50.25" customHeight="1" x14ac:dyDescent="0.25">
      <c r="A48" s="188">
        <v>33</v>
      </c>
      <c r="B48" s="67" t="s">
        <v>605</v>
      </c>
      <c r="C48" s="63" t="s">
        <v>157</v>
      </c>
      <c r="D48" s="194">
        <v>6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Q48" s="4"/>
    </row>
    <row r="49" spans="1:17" s="17" customFormat="1" ht="25.5" x14ac:dyDescent="0.25">
      <c r="A49" s="188">
        <v>34</v>
      </c>
      <c r="B49" s="67" t="s">
        <v>606</v>
      </c>
      <c r="C49" s="63" t="s">
        <v>157</v>
      </c>
      <c r="D49" s="194">
        <v>1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Q49" s="4"/>
    </row>
    <row r="50" spans="1:17" s="17" customFormat="1" ht="25.5" x14ac:dyDescent="0.25">
      <c r="A50" s="188">
        <v>35</v>
      </c>
      <c r="B50" s="67" t="s">
        <v>329</v>
      </c>
      <c r="C50" s="63" t="s">
        <v>157</v>
      </c>
      <c r="D50" s="194">
        <v>42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Q50" s="4"/>
    </row>
    <row r="51" spans="1:17" s="17" customFormat="1" ht="13.5" x14ac:dyDescent="0.25">
      <c r="A51" s="188">
        <v>36</v>
      </c>
      <c r="B51" s="189" t="s">
        <v>528</v>
      </c>
      <c r="C51" s="63" t="s">
        <v>157</v>
      </c>
      <c r="D51" s="194">
        <v>2000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Q51" s="4"/>
    </row>
    <row r="52" spans="1:17" s="17" customFormat="1" ht="13.5" x14ac:dyDescent="0.25">
      <c r="A52" s="188">
        <v>37</v>
      </c>
      <c r="B52" s="189" t="s">
        <v>319</v>
      </c>
      <c r="C52" s="63" t="s">
        <v>157</v>
      </c>
      <c r="D52" s="194">
        <v>185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Q52" s="4"/>
    </row>
    <row r="53" spans="1:17" s="17" customFormat="1" ht="13.5" x14ac:dyDescent="0.25">
      <c r="A53" s="188">
        <v>38</v>
      </c>
      <c r="B53" s="189" t="s">
        <v>330</v>
      </c>
      <c r="C53" s="63" t="s">
        <v>157</v>
      </c>
      <c r="D53" s="194">
        <v>36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Q53" s="4"/>
    </row>
    <row r="54" spans="1:17" s="17" customFormat="1" ht="13.5" x14ac:dyDescent="0.25">
      <c r="A54" s="188">
        <v>39</v>
      </c>
      <c r="B54" s="189" t="s">
        <v>331</v>
      </c>
      <c r="C54" s="63" t="s">
        <v>157</v>
      </c>
      <c r="D54" s="194">
        <v>5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Q54" s="4"/>
    </row>
    <row r="55" spans="1:17" s="17" customFormat="1" ht="13.5" x14ac:dyDescent="0.25">
      <c r="A55" s="188">
        <v>40</v>
      </c>
      <c r="B55" s="189" t="s">
        <v>529</v>
      </c>
      <c r="C55" s="63" t="s">
        <v>157</v>
      </c>
      <c r="D55" s="194">
        <v>2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Q55" s="4"/>
    </row>
    <row r="56" spans="1:17" s="17" customFormat="1" ht="12.75" customHeight="1" x14ac:dyDescent="0.25">
      <c r="A56" s="188">
        <v>41</v>
      </c>
      <c r="B56" s="189" t="s">
        <v>530</v>
      </c>
      <c r="C56" s="63" t="s">
        <v>157</v>
      </c>
      <c r="D56" s="194">
        <v>23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Q56" s="4"/>
    </row>
    <row r="57" spans="1:17" s="17" customFormat="1" ht="13.5" x14ac:dyDescent="0.25">
      <c r="A57" s="188">
        <v>42</v>
      </c>
      <c r="B57" s="189" t="s">
        <v>320</v>
      </c>
      <c r="C57" s="63" t="s">
        <v>157</v>
      </c>
      <c r="D57" s="194">
        <v>11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7" s="17" customFormat="1" ht="13.5" x14ac:dyDescent="0.25">
      <c r="A58" s="188">
        <v>43</v>
      </c>
      <c r="B58" s="189" t="s">
        <v>531</v>
      </c>
      <c r="C58" s="63" t="s">
        <v>157</v>
      </c>
      <c r="D58" s="194">
        <v>161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7" s="17" customFormat="1" ht="13.5" x14ac:dyDescent="0.25">
      <c r="A59" s="188">
        <v>44</v>
      </c>
      <c r="B59" s="189" t="s">
        <v>321</v>
      </c>
      <c r="C59" s="63" t="s">
        <v>157</v>
      </c>
      <c r="D59" s="194">
        <v>23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7" s="17" customFormat="1" ht="13.5" x14ac:dyDescent="0.25">
      <c r="A60" s="188">
        <v>45</v>
      </c>
      <c r="B60" s="189" t="s">
        <v>332</v>
      </c>
      <c r="C60" s="63" t="s">
        <v>157</v>
      </c>
      <c r="D60" s="194">
        <v>96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7" s="17" customFormat="1" ht="13.5" x14ac:dyDescent="0.25">
      <c r="A61" s="188">
        <v>46</v>
      </c>
      <c r="B61" s="189" t="s">
        <v>333</v>
      </c>
      <c r="C61" s="63" t="s">
        <v>157</v>
      </c>
      <c r="D61" s="194">
        <v>96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7" x14ac:dyDescent="0.2">
      <c r="A62" s="188">
        <v>47</v>
      </c>
      <c r="B62" s="189" t="s">
        <v>334</v>
      </c>
      <c r="C62" s="63" t="s">
        <v>157</v>
      </c>
      <c r="D62" s="194">
        <v>48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7" x14ac:dyDescent="0.2">
      <c r="A63" s="188">
        <v>48</v>
      </c>
      <c r="B63" s="189" t="s">
        <v>335</v>
      </c>
      <c r="C63" s="63" t="s">
        <v>157</v>
      </c>
      <c r="D63" s="194">
        <v>48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7" x14ac:dyDescent="0.2">
      <c r="A64" s="188">
        <v>49</v>
      </c>
      <c r="B64" s="189" t="s">
        <v>322</v>
      </c>
      <c r="C64" s="63" t="s">
        <v>157</v>
      </c>
      <c r="D64" s="194">
        <v>29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x14ac:dyDescent="0.2">
      <c r="A65" s="188">
        <v>50</v>
      </c>
      <c r="B65" s="189" t="s">
        <v>323</v>
      </c>
      <c r="C65" s="63" t="s">
        <v>157</v>
      </c>
      <c r="D65" s="194">
        <v>47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x14ac:dyDescent="0.2">
      <c r="A66" s="188">
        <v>51</v>
      </c>
      <c r="B66" s="189" t="s">
        <v>324</v>
      </c>
      <c r="C66" s="63" t="s">
        <v>157</v>
      </c>
      <c r="D66" s="194">
        <v>100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x14ac:dyDescent="0.2">
      <c r="A67" s="188">
        <v>52</v>
      </c>
      <c r="B67" s="190" t="s">
        <v>325</v>
      </c>
      <c r="C67" s="63" t="s">
        <v>157</v>
      </c>
      <c r="D67" s="2">
        <v>7</v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x14ac:dyDescent="0.2">
      <c r="A68" s="188">
        <v>53</v>
      </c>
      <c r="B68" s="189" t="s">
        <v>533</v>
      </c>
      <c r="C68" s="63" t="s">
        <v>119</v>
      </c>
      <c r="D68" s="170">
        <v>1728</v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x14ac:dyDescent="0.2">
      <c r="A69" s="188">
        <v>54</v>
      </c>
      <c r="B69" s="189" t="s">
        <v>192</v>
      </c>
      <c r="C69" s="63" t="s">
        <v>155</v>
      </c>
      <c r="D69" s="170">
        <v>1</v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x14ac:dyDescent="0.2">
      <c r="A70" s="188">
        <v>55</v>
      </c>
      <c r="B70" s="189" t="s">
        <v>534</v>
      </c>
      <c r="C70" s="63" t="s">
        <v>155</v>
      </c>
      <c r="D70" s="170">
        <v>1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s="18" customFormat="1" x14ac:dyDescent="0.2">
      <c r="A71" s="191"/>
      <c r="B71" s="192" t="s">
        <v>549</v>
      </c>
      <c r="C71" s="63"/>
      <c r="D71" s="170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x14ac:dyDescent="0.2">
      <c r="A72" s="188"/>
      <c r="B72" s="192" t="s">
        <v>550</v>
      </c>
      <c r="C72" s="193"/>
      <c r="D72" s="170"/>
      <c r="E72" s="2"/>
      <c r="F72" s="2"/>
      <c r="G72" s="2"/>
      <c r="H72" s="2"/>
      <c r="I72" s="2"/>
      <c r="J72" s="2"/>
      <c r="K72" s="2"/>
      <c r="L72" s="2"/>
      <c r="M72" s="195"/>
      <c r="N72" s="2"/>
      <c r="O72" s="2"/>
    </row>
    <row r="73" spans="1:15" s="18" customFormat="1" x14ac:dyDescent="0.2">
      <c r="A73" s="191"/>
      <c r="B73" s="192" t="s">
        <v>551</v>
      </c>
      <c r="C73" s="63"/>
      <c r="D73" s="170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x14ac:dyDescent="0.2">
      <c r="D74" s="52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</row>
    <row r="75" spans="1:15" x14ac:dyDescent="0.2">
      <c r="D75" s="52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</row>
    <row r="76" spans="1:15" x14ac:dyDescent="0.2">
      <c r="D76" s="52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</row>
    <row r="77" spans="1:15" s="19" customFormat="1" x14ac:dyDescent="0.2">
      <c r="B77" s="59" t="s">
        <v>974</v>
      </c>
      <c r="D77" s="149"/>
      <c r="F77" s="59" t="s">
        <v>975</v>
      </c>
      <c r="G77" s="59"/>
      <c r="H77" s="149"/>
      <c r="I77" s="149"/>
      <c r="J77" s="150"/>
      <c r="K77" s="150"/>
      <c r="L77" s="150"/>
      <c r="M77" s="150"/>
      <c r="N77" s="150"/>
      <c r="O77" s="150"/>
    </row>
    <row r="78" spans="1:15" s="19" customFormat="1" x14ac:dyDescent="0.2">
      <c r="B78" s="151" t="s">
        <v>756</v>
      </c>
      <c r="D78" s="152"/>
      <c r="E78" s="150"/>
      <c r="F78" s="59"/>
      <c r="G78" s="59"/>
      <c r="J78" s="153" t="s">
        <v>756</v>
      </c>
      <c r="K78" s="150"/>
      <c r="L78" s="154"/>
      <c r="M78" s="154"/>
      <c r="N78" s="154"/>
      <c r="O78" s="150"/>
    </row>
    <row r="79" spans="1:15" s="19" customFormat="1" x14ac:dyDescent="0.2">
      <c r="B79" s="151"/>
      <c r="D79" s="152"/>
      <c r="E79" s="150"/>
      <c r="H79" s="149"/>
      <c r="I79" s="149"/>
      <c r="J79" s="150"/>
      <c r="K79" s="150"/>
      <c r="L79" s="154"/>
      <c r="M79" s="154"/>
      <c r="N79" s="154"/>
      <c r="O79" s="150"/>
    </row>
    <row r="80" spans="1:15" s="19" customFormat="1" x14ac:dyDescent="0.2">
      <c r="B80" s="148" t="s">
        <v>976</v>
      </c>
      <c r="D80" s="149"/>
      <c r="E80" s="150"/>
      <c r="F80" s="59" t="s">
        <v>969</v>
      </c>
      <c r="G80" s="59"/>
      <c r="H80" s="150"/>
      <c r="I80" s="150"/>
      <c r="J80" s="150"/>
      <c r="K80" s="150"/>
      <c r="L80" s="154"/>
      <c r="M80" s="154"/>
      <c r="N80" s="154"/>
      <c r="O80" s="150"/>
    </row>
  </sheetData>
  <mergeCells count="20">
    <mergeCell ref="N12:N14"/>
    <mergeCell ref="O12:O14"/>
    <mergeCell ref="H12:H14"/>
    <mergeCell ref="I12:I14"/>
    <mergeCell ref="J12:J14"/>
    <mergeCell ref="K12:K14"/>
    <mergeCell ref="L12:L14"/>
    <mergeCell ref="L8:M8"/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</mergeCells>
  <phoneticPr fontId="2" type="noConversion"/>
  <pageMargins left="0.53" right="0.54" top="0.67" bottom="1" header="0.5" footer="0.5"/>
  <pageSetup paperSize="9" orientation="landscape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4"/>
  <sheetViews>
    <sheetView showZeros="0" workbookViewId="0">
      <selection activeCell="L9" sqref="L8:M9"/>
    </sheetView>
  </sheetViews>
  <sheetFormatPr defaultRowHeight="12.75" x14ac:dyDescent="0.2"/>
  <cols>
    <col min="1" max="1" width="4" style="4" customWidth="1"/>
    <col min="2" max="2" width="30.28515625" style="4" customWidth="1"/>
    <col min="3" max="3" width="5.7109375" style="4" customWidth="1"/>
    <col min="4" max="4" width="6.7109375" style="6" customWidth="1"/>
    <col min="5" max="5" width="5.7109375" style="38" customWidth="1"/>
    <col min="6" max="7" width="6.5703125" style="38" customWidth="1"/>
    <col min="8" max="8" width="8.28515625" style="38" bestFit="1" customWidth="1"/>
    <col min="9" max="9" width="7" style="38" customWidth="1"/>
    <col min="10" max="10" width="6.42578125" style="38" customWidth="1"/>
    <col min="11" max="11" width="9.5703125" style="38" bestFit="1" customWidth="1"/>
    <col min="12" max="12" width="8.140625" style="38" customWidth="1"/>
    <col min="13" max="13" width="10.42578125" style="38" bestFit="1" customWidth="1"/>
    <col min="14" max="14" width="7" style="38" customWidth="1"/>
    <col min="15" max="15" width="9.7109375" style="38" customWidth="1"/>
    <col min="16" max="16384" width="9.140625" style="4"/>
  </cols>
  <sheetData>
    <row r="1" spans="1:17" x14ac:dyDescent="0.2">
      <c r="A1" s="292" t="s">
        <v>693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7" x14ac:dyDescent="0.2">
      <c r="A2" s="292" t="s">
        <v>204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964</v>
      </c>
      <c r="J8" s="38" t="s">
        <v>127</v>
      </c>
      <c r="L8" s="293"/>
      <c r="M8" s="293"/>
      <c r="N8" s="70" t="s">
        <v>149</v>
      </c>
      <c r="O8" s="46"/>
    </row>
    <row r="9" spans="1:17" x14ac:dyDescent="0.2">
      <c r="J9" s="37"/>
      <c r="K9" s="62" t="s">
        <v>755</v>
      </c>
      <c r="L9" s="145"/>
      <c r="M9" s="37"/>
    </row>
    <row r="10" spans="1:17" x14ac:dyDescent="0.2">
      <c r="A10" s="4" t="s">
        <v>758</v>
      </c>
    </row>
    <row r="11" spans="1:17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7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7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7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7" s="17" customFormat="1" ht="13.5" x14ac:dyDescent="0.25">
      <c r="A15" s="188"/>
      <c r="B15" s="63" t="s">
        <v>552</v>
      </c>
      <c r="C15" s="63"/>
      <c r="D15" s="63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4"/>
    </row>
    <row r="16" spans="1:17" s="17" customFormat="1" ht="13.5" x14ac:dyDescent="0.25">
      <c r="A16" s="188">
        <v>1</v>
      </c>
      <c r="B16" s="189" t="s">
        <v>553</v>
      </c>
      <c r="C16" s="63" t="s">
        <v>119</v>
      </c>
      <c r="D16" s="121">
        <v>430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4"/>
    </row>
    <row r="17" spans="1:17" s="17" customFormat="1" ht="13.5" x14ac:dyDescent="0.25">
      <c r="A17" s="188">
        <v>2</v>
      </c>
      <c r="B17" s="189" t="s">
        <v>694</v>
      </c>
      <c r="C17" s="63" t="s">
        <v>119</v>
      </c>
      <c r="D17" s="121">
        <v>120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4"/>
    </row>
    <row r="18" spans="1:17" s="17" customFormat="1" ht="13.5" x14ac:dyDescent="0.25">
      <c r="A18" s="188">
        <v>3</v>
      </c>
      <c r="B18" s="189" t="s">
        <v>569</v>
      </c>
      <c r="C18" s="63" t="s">
        <v>119</v>
      </c>
      <c r="D18" s="121">
        <v>180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4"/>
    </row>
    <row r="19" spans="1:17" s="17" customFormat="1" ht="13.5" x14ac:dyDescent="0.25">
      <c r="A19" s="188">
        <v>4</v>
      </c>
      <c r="B19" s="189" t="s">
        <v>570</v>
      </c>
      <c r="C19" s="63" t="s">
        <v>157</v>
      </c>
      <c r="D19" s="121">
        <v>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4"/>
    </row>
    <row r="20" spans="1:17" s="17" customFormat="1" ht="13.5" x14ac:dyDescent="0.25">
      <c r="A20" s="188">
        <v>5</v>
      </c>
      <c r="B20" s="189" t="s">
        <v>338</v>
      </c>
      <c r="C20" s="63" t="s">
        <v>157</v>
      </c>
      <c r="D20" s="121">
        <v>38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4"/>
    </row>
    <row r="21" spans="1:17" s="17" customFormat="1" ht="13.5" x14ac:dyDescent="0.25">
      <c r="A21" s="188">
        <v>6</v>
      </c>
      <c r="B21" s="189" t="s">
        <v>571</v>
      </c>
      <c r="C21" s="63" t="s">
        <v>157</v>
      </c>
      <c r="D21" s="121">
        <v>2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Q21" s="4"/>
    </row>
    <row r="22" spans="1:17" s="17" customFormat="1" ht="13.5" x14ac:dyDescent="0.25">
      <c r="A22" s="188">
        <v>7</v>
      </c>
      <c r="B22" s="189" t="s">
        <v>695</v>
      </c>
      <c r="C22" s="63" t="s">
        <v>155</v>
      </c>
      <c r="D22" s="121">
        <v>15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Q22" s="4"/>
    </row>
    <row r="23" spans="1:17" s="17" customFormat="1" ht="53.25" customHeight="1" x14ac:dyDescent="0.25">
      <c r="A23" s="188">
        <v>8</v>
      </c>
      <c r="B23" s="67" t="s">
        <v>671</v>
      </c>
      <c r="C23" s="63" t="s">
        <v>155</v>
      </c>
      <c r="D23" s="121">
        <v>43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Q23" s="4"/>
    </row>
    <row r="24" spans="1:17" s="17" customFormat="1" ht="63" customHeight="1" x14ac:dyDescent="0.25">
      <c r="A24" s="188">
        <v>9</v>
      </c>
      <c r="B24" s="67" t="s">
        <v>672</v>
      </c>
      <c r="C24" s="63" t="s">
        <v>155</v>
      </c>
      <c r="D24" s="121">
        <v>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68"/>
      <c r="Q24" s="4"/>
    </row>
    <row r="25" spans="1:17" s="17" customFormat="1" ht="58.5" customHeight="1" x14ac:dyDescent="0.25">
      <c r="A25" s="188">
        <v>10</v>
      </c>
      <c r="B25" s="67" t="s">
        <v>673</v>
      </c>
      <c r="C25" s="63" t="s">
        <v>155</v>
      </c>
      <c r="D25" s="121">
        <v>2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4"/>
    </row>
    <row r="26" spans="1:17" s="17" customFormat="1" ht="51" customHeight="1" x14ac:dyDescent="0.25">
      <c r="A26" s="188">
        <v>11</v>
      </c>
      <c r="B26" s="67" t="s">
        <v>674</v>
      </c>
      <c r="C26" s="63" t="s">
        <v>155</v>
      </c>
      <c r="D26" s="121">
        <v>2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Q26" s="4"/>
    </row>
    <row r="27" spans="1:17" s="17" customFormat="1" ht="39.75" customHeight="1" x14ac:dyDescent="0.25">
      <c r="A27" s="188">
        <v>12</v>
      </c>
      <c r="B27" s="67" t="s">
        <v>675</v>
      </c>
      <c r="C27" s="63" t="s">
        <v>155</v>
      </c>
      <c r="D27" s="121"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68"/>
      <c r="Q27" s="4"/>
    </row>
    <row r="28" spans="1:17" s="17" customFormat="1" ht="51" x14ac:dyDescent="0.25">
      <c r="A28" s="188">
        <v>13</v>
      </c>
      <c r="B28" s="67" t="s">
        <v>676</v>
      </c>
      <c r="C28" s="63" t="s">
        <v>155</v>
      </c>
      <c r="D28" s="121">
        <v>65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Q28" s="4"/>
    </row>
    <row r="29" spans="1:17" s="17" customFormat="1" ht="33" customHeight="1" x14ac:dyDescent="0.25">
      <c r="A29" s="188">
        <v>14</v>
      </c>
      <c r="B29" s="67" t="s">
        <v>677</v>
      </c>
      <c r="C29" s="63" t="s">
        <v>155</v>
      </c>
      <c r="D29" s="121">
        <v>4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Q29" s="4"/>
    </row>
    <row r="30" spans="1:17" s="17" customFormat="1" ht="32.25" customHeight="1" x14ac:dyDescent="0.25">
      <c r="A30" s="188">
        <v>15</v>
      </c>
      <c r="B30" s="67" t="s">
        <v>670</v>
      </c>
      <c r="C30" s="63" t="s">
        <v>155</v>
      </c>
      <c r="D30" s="121">
        <v>2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Q30" s="4"/>
    </row>
    <row r="31" spans="1:17" s="17" customFormat="1" ht="32.25" customHeight="1" x14ac:dyDescent="0.25">
      <c r="A31" s="188">
        <v>16</v>
      </c>
      <c r="B31" s="67" t="s">
        <v>669</v>
      </c>
      <c r="C31" s="63" t="s">
        <v>157</v>
      </c>
      <c r="D31" s="121">
        <v>4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Q31" s="4"/>
    </row>
    <row r="32" spans="1:17" s="17" customFormat="1" ht="24.75" customHeight="1" x14ac:dyDescent="0.25">
      <c r="A32" s="188">
        <v>17</v>
      </c>
      <c r="B32" s="67" t="s">
        <v>498</v>
      </c>
      <c r="C32" s="63" t="s">
        <v>155</v>
      </c>
      <c r="D32" s="121">
        <v>1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Q32" s="4"/>
    </row>
    <row r="33" spans="1:17" s="17" customFormat="1" ht="23.25" customHeight="1" x14ac:dyDescent="0.25">
      <c r="A33" s="188">
        <v>18</v>
      </c>
      <c r="B33" s="67" t="s">
        <v>502</v>
      </c>
      <c r="C33" s="63" t="s">
        <v>155</v>
      </c>
      <c r="D33" s="121">
        <v>1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Q33" s="4"/>
    </row>
    <row r="34" spans="1:17" s="17" customFormat="1" ht="39.75" customHeight="1" x14ac:dyDescent="0.25">
      <c r="A34" s="188">
        <v>19</v>
      </c>
      <c r="B34" s="67" t="s">
        <v>506</v>
      </c>
      <c r="C34" s="63" t="s">
        <v>155</v>
      </c>
      <c r="D34" s="121">
        <v>1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Q34" s="4"/>
    </row>
    <row r="35" spans="1:17" s="17" customFormat="1" ht="13.5" x14ac:dyDescent="0.25">
      <c r="A35" s="188">
        <v>20</v>
      </c>
      <c r="B35" s="189" t="s">
        <v>572</v>
      </c>
      <c r="C35" s="63" t="s">
        <v>157</v>
      </c>
      <c r="D35" s="121">
        <v>44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Q35" s="4"/>
    </row>
    <row r="36" spans="1:17" s="17" customFormat="1" ht="13.5" x14ac:dyDescent="0.25">
      <c r="A36" s="188">
        <v>21</v>
      </c>
      <c r="B36" s="189" t="s">
        <v>573</v>
      </c>
      <c r="C36" s="63" t="s">
        <v>157</v>
      </c>
      <c r="D36" s="121">
        <v>68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Q36" s="4"/>
    </row>
    <row r="37" spans="1:17" s="17" customFormat="1" ht="13.5" x14ac:dyDescent="0.25">
      <c r="A37" s="188">
        <v>22</v>
      </c>
      <c r="B37" s="189" t="s">
        <v>339</v>
      </c>
      <c r="C37" s="63" t="s">
        <v>157</v>
      </c>
      <c r="D37" s="121">
        <v>4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Q37" s="4"/>
    </row>
    <row r="38" spans="1:17" s="17" customFormat="1" ht="13.5" x14ac:dyDescent="0.25">
      <c r="A38" s="188">
        <v>23</v>
      </c>
      <c r="B38" s="189" t="s">
        <v>336</v>
      </c>
      <c r="C38" s="63" t="s">
        <v>157</v>
      </c>
      <c r="D38" s="121">
        <v>2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Q38" s="4"/>
    </row>
    <row r="39" spans="1:17" s="17" customFormat="1" ht="13.5" x14ac:dyDescent="0.25">
      <c r="A39" s="188">
        <v>24</v>
      </c>
      <c r="B39" s="189" t="s">
        <v>696</v>
      </c>
      <c r="C39" s="63" t="s">
        <v>157</v>
      </c>
      <c r="D39" s="121">
        <v>6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4"/>
    </row>
    <row r="40" spans="1:17" s="17" customFormat="1" ht="13.5" x14ac:dyDescent="0.25">
      <c r="A40" s="188">
        <v>25</v>
      </c>
      <c r="B40" s="189" t="s">
        <v>340</v>
      </c>
      <c r="C40" s="63" t="s">
        <v>157</v>
      </c>
      <c r="D40" s="121">
        <v>5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Q40" s="4"/>
    </row>
    <row r="41" spans="1:17" s="17" customFormat="1" ht="13.5" x14ac:dyDescent="0.25">
      <c r="A41" s="188">
        <v>26</v>
      </c>
      <c r="B41" s="189" t="s">
        <v>574</v>
      </c>
      <c r="C41" s="63" t="s">
        <v>157</v>
      </c>
      <c r="D41" s="121">
        <v>79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Q41" s="4"/>
    </row>
    <row r="42" spans="1:17" s="17" customFormat="1" ht="13.5" x14ac:dyDescent="0.25">
      <c r="A42" s="188">
        <v>27</v>
      </c>
      <c r="B42" s="189" t="s">
        <v>528</v>
      </c>
      <c r="C42" s="63" t="s">
        <v>157</v>
      </c>
      <c r="D42" s="121">
        <v>1500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Q42" s="4"/>
    </row>
    <row r="43" spans="1:17" s="17" customFormat="1" ht="13.5" x14ac:dyDescent="0.25">
      <c r="A43" s="188">
        <v>28</v>
      </c>
      <c r="B43" s="189" t="s">
        <v>337</v>
      </c>
      <c r="C43" s="63" t="s">
        <v>155</v>
      </c>
      <c r="D43" s="121">
        <v>1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Q43" s="4"/>
    </row>
    <row r="44" spans="1:17" s="17" customFormat="1" ht="13.5" x14ac:dyDescent="0.25">
      <c r="A44" s="188">
        <v>29</v>
      </c>
      <c r="B44" s="189" t="s">
        <v>192</v>
      </c>
      <c r="C44" s="63" t="s">
        <v>155</v>
      </c>
      <c r="D44" s="121">
        <v>1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Q44" s="4"/>
    </row>
    <row r="45" spans="1:17" s="69" customFormat="1" ht="13.5" x14ac:dyDescent="0.25">
      <c r="A45" s="191"/>
      <c r="B45" s="192" t="s">
        <v>549</v>
      </c>
      <c r="C45" s="63"/>
      <c r="D45" s="157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Q45" s="18"/>
    </row>
    <row r="46" spans="1:17" x14ac:dyDescent="0.2">
      <c r="A46" s="188"/>
      <c r="B46" s="192" t="s">
        <v>550</v>
      </c>
      <c r="C46" s="193"/>
      <c r="D46" s="157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7" s="18" customFormat="1" x14ac:dyDescent="0.2">
      <c r="A47" s="191"/>
      <c r="B47" s="192" t="s">
        <v>551</v>
      </c>
      <c r="C47" s="63"/>
      <c r="D47" s="157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7" x14ac:dyDescent="0.2">
      <c r="D48" s="52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2:15" x14ac:dyDescent="0.2">
      <c r="D49" s="52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2:15" x14ac:dyDescent="0.2">
      <c r="D50" s="52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2:15" s="19" customFormat="1" x14ac:dyDescent="0.2">
      <c r="B51" s="59" t="s">
        <v>974</v>
      </c>
      <c r="D51" s="149"/>
      <c r="F51" s="59" t="s">
        <v>975</v>
      </c>
      <c r="G51" s="59"/>
      <c r="H51" s="149"/>
      <c r="I51" s="149"/>
      <c r="J51" s="150"/>
      <c r="K51" s="150"/>
      <c r="L51" s="150"/>
      <c r="M51" s="150"/>
      <c r="N51" s="150"/>
      <c r="O51" s="150"/>
    </row>
    <row r="52" spans="2:15" s="19" customFormat="1" x14ac:dyDescent="0.2">
      <c r="B52" s="151" t="s">
        <v>756</v>
      </c>
      <c r="D52" s="152"/>
      <c r="E52" s="150"/>
      <c r="F52" s="59"/>
      <c r="G52" s="59"/>
      <c r="J52" s="153" t="s">
        <v>756</v>
      </c>
      <c r="K52" s="150"/>
      <c r="L52" s="154"/>
      <c r="M52" s="154"/>
      <c r="N52" s="154"/>
      <c r="O52" s="150"/>
    </row>
    <row r="53" spans="2:15" s="19" customFormat="1" x14ac:dyDescent="0.2">
      <c r="B53" s="151"/>
      <c r="D53" s="152"/>
      <c r="E53" s="150"/>
      <c r="H53" s="149"/>
      <c r="I53" s="149"/>
      <c r="J53" s="150"/>
      <c r="K53" s="150"/>
      <c r="L53" s="154"/>
      <c r="M53" s="154"/>
      <c r="N53" s="154"/>
      <c r="O53" s="150"/>
    </row>
    <row r="54" spans="2:15" s="19" customFormat="1" x14ac:dyDescent="0.2">
      <c r="B54" s="148" t="s">
        <v>976</v>
      </c>
      <c r="D54" s="149"/>
      <c r="E54" s="150"/>
      <c r="F54" s="59" t="s">
        <v>969</v>
      </c>
      <c r="G54" s="59"/>
      <c r="H54" s="150"/>
      <c r="I54" s="150"/>
      <c r="J54" s="150"/>
      <c r="K54" s="150"/>
      <c r="L54" s="154"/>
      <c r="M54" s="154"/>
      <c r="N54" s="154"/>
      <c r="O54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56000000000000005" right="0.44" top="0.28999999999999998" bottom="0.66" header="0.19" footer="0.5"/>
  <pageSetup paperSize="9" orientation="landscape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2"/>
  <sheetViews>
    <sheetView showZeros="0" workbookViewId="0">
      <selection activeCell="F6" sqref="F6"/>
    </sheetView>
  </sheetViews>
  <sheetFormatPr defaultRowHeight="12.75" x14ac:dyDescent="0.2"/>
  <cols>
    <col min="1" max="1" width="3.7109375" style="4" customWidth="1"/>
    <col min="2" max="2" width="36.5703125" style="4" customWidth="1"/>
    <col min="3" max="3" width="5.7109375" style="4" customWidth="1"/>
    <col min="4" max="4" width="5.85546875" style="6" customWidth="1"/>
    <col min="5" max="5" width="5.7109375" style="4" customWidth="1"/>
    <col min="6" max="7" width="6.5703125" style="4" customWidth="1"/>
    <col min="8" max="8" width="7.7109375" style="4" customWidth="1"/>
    <col min="9" max="9" width="7" style="4" customWidth="1"/>
    <col min="10" max="10" width="6.42578125" style="4" customWidth="1"/>
    <col min="11" max="11" width="7.28515625" style="4" customWidth="1"/>
    <col min="12" max="12" width="9.42578125" style="4" customWidth="1"/>
    <col min="13" max="13" width="8" style="4" customWidth="1"/>
    <col min="14" max="14" width="7.85546875" style="4" customWidth="1"/>
    <col min="15" max="15" width="9.7109375" style="4" customWidth="1"/>
    <col min="16" max="16384" width="9.140625" style="4"/>
  </cols>
  <sheetData>
    <row r="1" spans="1:17" x14ac:dyDescent="0.2">
      <c r="A1" s="292" t="s">
        <v>692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7" x14ac:dyDescent="0.2">
      <c r="A2" s="292" t="s">
        <v>205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 spans="1:17" x14ac:dyDescent="0.2">
      <c r="E3" s="15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964</v>
      </c>
      <c r="K8" s="62" t="s">
        <v>127</v>
      </c>
      <c r="L8" s="293"/>
      <c r="M8" s="292"/>
      <c r="N8" s="71" t="s">
        <v>149</v>
      </c>
      <c r="O8" s="18"/>
    </row>
    <row r="9" spans="1:17" x14ac:dyDescent="0.2">
      <c r="J9" s="52"/>
      <c r="K9" s="62" t="s">
        <v>755</v>
      </c>
      <c r="L9" s="145"/>
      <c r="M9" s="52"/>
    </row>
    <row r="10" spans="1:17" x14ac:dyDescent="0.2">
      <c r="A10" s="4" t="s">
        <v>760</v>
      </c>
    </row>
    <row r="11" spans="1:17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7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7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7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7" s="17" customFormat="1" ht="13.5" x14ac:dyDescent="0.25">
      <c r="A15" s="188">
        <v>1</v>
      </c>
      <c r="B15" s="5" t="s">
        <v>78</v>
      </c>
      <c r="C15" s="1" t="s">
        <v>118</v>
      </c>
      <c r="D15" s="199">
        <f>65-9+9</f>
        <v>65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96"/>
    </row>
    <row r="16" spans="1:17" s="17" customFormat="1" ht="13.5" x14ac:dyDescent="0.25">
      <c r="A16" s="188">
        <v>2</v>
      </c>
      <c r="B16" s="5" t="s">
        <v>79</v>
      </c>
      <c r="C16" s="1" t="s">
        <v>118</v>
      </c>
      <c r="D16" s="199">
        <v>11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196"/>
    </row>
    <row r="17" spans="1:17" s="17" customFormat="1" ht="13.5" x14ac:dyDescent="0.25">
      <c r="A17" s="188">
        <v>3</v>
      </c>
      <c r="B17" s="5" t="s">
        <v>80</v>
      </c>
      <c r="C17" s="1" t="s">
        <v>118</v>
      </c>
      <c r="D17" s="199">
        <v>13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196"/>
    </row>
    <row r="18" spans="1:17" s="17" customFormat="1" ht="13.5" x14ac:dyDescent="0.25">
      <c r="A18" s="188">
        <v>4</v>
      </c>
      <c r="B18" s="5" t="s">
        <v>81</v>
      </c>
      <c r="C18" s="1" t="s">
        <v>118</v>
      </c>
      <c r="D18" s="199">
        <v>11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196"/>
    </row>
    <row r="19" spans="1:17" s="17" customFormat="1" ht="13.5" x14ac:dyDescent="0.25">
      <c r="A19" s="188">
        <v>5</v>
      </c>
      <c r="B19" s="5" t="s">
        <v>83</v>
      </c>
      <c r="C19" s="1" t="s">
        <v>118</v>
      </c>
      <c r="D19" s="199">
        <v>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196"/>
    </row>
    <row r="20" spans="1:17" s="17" customFormat="1" ht="13.5" x14ac:dyDescent="0.25">
      <c r="A20" s="188">
        <v>6</v>
      </c>
      <c r="B20" s="5" t="s">
        <v>407</v>
      </c>
      <c r="C20" s="1" t="s">
        <v>118</v>
      </c>
      <c r="D20" s="199">
        <v>1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196"/>
    </row>
    <row r="21" spans="1:17" s="17" customFormat="1" ht="13.5" x14ac:dyDescent="0.25">
      <c r="A21" s="188">
        <v>7</v>
      </c>
      <c r="B21" s="5" t="s">
        <v>84</v>
      </c>
      <c r="C21" s="1" t="s">
        <v>118</v>
      </c>
      <c r="D21" s="199">
        <v>9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Q21" s="196"/>
    </row>
    <row r="22" spans="1:17" s="17" customFormat="1" ht="13.5" x14ac:dyDescent="0.25">
      <c r="A22" s="188">
        <v>8</v>
      </c>
      <c r="B22" s="5" t="s">
        <v>85</v>
      </c>
      <c r="C22" s="1" t="s">
        <v>118</v>
      </c>
      <c r="D22" s="199">
        <v>1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Q22" s="196"/>
    </row>
    <row r="23" spans="1:17" s="17" customFormat="1" ht="13.5" x14ac:dyDescent="0.25">
      <c r="A23" s="188">
        <v>9</v>
      </c>
      <c r="B23" s="5" t="s">
        <v>86</v>
      </c>
      <c r="C23" s="1" t="s">
        <v>118</v>
      </c>
      <c r="D23" s="199">
        <v>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Q23" s="196"/>
    </row>
    <row r="24" spans="1:17" s="17" customFormat="1" ht="13.5" x14ac:dyDescent="0.25">
      <c r="A24" s="188">
        <v>10</v>
      </c>
      <c r="B24" s="5" t="s">
        <v>408</v>
      </c>
      <c r="C24" s="1" t="s">
        <v>118</v>
      </c>
      <c r="D24" s="199">
        <v>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Q24" s="196"/>
    </row>
    <row r="25" spans="1:17" s="17" customFormat="1" ht="13.5" x14ac:dyDescent="0.25">
      <c r="A25" s="188">
        <v>11</v>
      </c>
      <c r="B25" s="5" t="s">
        <v>409</v>
      </c>
      <c r="C25" s="1" t="s">
        <v>118</v>
      </c>
      <c r="D25" s="199">
        <v>1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196"/>
    </row>
    <row r="26" spans="1:17" s="17" customFormat="1" ht="13.5" x14ac:dyDescent="0.25">
      <c r="A26" s="188">
        <v>12</v>
      </c>
      <c r="B26" s="5" t="s">
        <v>410</v>
      </c>
      <c r="C26" s="1" t="s">
        <v>118</v>
      </c>
      <c r="D26" s="199">
        <v>1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Q26" s="196"/>
    </row>
    <row r="27" spans="1:17" s="17" customFormat="1" ht="13.5" x14ac:dyDescent="0.25">
      <c r="A27" s="188">
        <v>13</v>
      </c>
      <c r="B27" s="5" t="s">
        <v>702</v>
      </c>
      <c r="C27" s="1" t="s">
        <v>118</v>
      </c>
      <c r="D27" s="199">
        <f>116-9+9</f>
        <v>116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Q27" s="196"/>
    </row>
    <row r="28" spans="1:17" s="17" customFormat="1" ht="13.5" x14ac:dyDescent="0.25">
      <c r="A28" s="188">
        <v>14</v>
      </c>
      <c r="B28" s="5" t="s">
        <v>703</v>
      </c>
      <c r="C28" s="1" t="s">
        <v>118</v>
      </c>
      <c r="D28" s="199">
        <f>116-9+9</f>
        <v>116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Q28" s="196"/>
    </row>
    <row r="29" spans="1:17" s="17" customFormat="1" ht="13.5" x14ac:dyDescent="0.25">
      <c r="A29" s="188">
        <v>15</v>
      </c>
      <c r="B29" s="5" t="s">
        <v>704</v>
      </c>
      <c r="C29" s="1" t="s">
        <v>157</v>
      </c>
      <c r="D29" s="199">
        <v>40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Q29" s="196"/>
    </row>
    <row r="30" spans="1:17" s="17" customFormat="1" ht="13.5" x14ac:dyDescent="0.25">
      <c r="A30" s="188">
        <v>16</v>
      </c>
      <c r="B30" s="5" t="s">
        <v>705</v>
      </c>
      <c r="C30" s="1" t="s">
        <v>157</v>
      </c>
      <c r="D30" s="199">
        <v>40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Q30" s="196"/>
    </row>
    <row r="31" spans="1:17" s="17" customFormat="1" ht="13.5" x14ac:dyDescent="0.25">
      <c r="A31" s="188">
        <v>17</v>
      </c>
      <c r="B31" s="5" t="s">
        <v>706</v>
      </c>
      <c r="C31" s="1" t="s">
        <v>157</v>
      </c>
      <c r="D31" s="199">
        <v>20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Q31" s="196"/>
    </row>
    <row r="32" spans="1:17" s="17" customFormat="1" ht="13.5" x14ac:dyDescent="0.25">
      <c r="A32" s="188">
        <v>18</v>
      </c>
      <c r="B32" s="5" t="s">
        <v>87</v>
      </c>
      <c r="C32" s="1" t="s">
        <v>118</v>
      </c>
      <c r="D32" s="199">
        <v>6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Q32" s="196"/>
    </row>
    <row r="33" spans="1:17" s="17" customFormat="1" ht="13.5" x14ac:dyDescent="0.25">
      <c r="A33" s="188">
        <v>19</v>
      </c>
      <c r="B33" s="5" t="s">
        <v>712</v>
      </c>
      <c r="C33" s="1" t="s">
        <v>119</v>
      </c>
      <c r="D33" s="199">
        <v>190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Q33" s="196"/>
    </row>
    <row r="34" spans="1:17" s="17" customFormat="1" ht="13.5" x14ac:dyDescent="0.25">
      <c r="A34" s="188">
        <v>20</v>
      </c>
      <c r="B34" s="5" t="s">
        <v>713</v>
      </c>
      <c r="C34" s="1" t="s">
        <v>119</v>
      </c>
      <c r="D34" s="199">
        <v>90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Q34" s="196"/>
    </row>
    <row r="35" spans="1:17" s="17" customFormat="1" ht="13.5" x14ac:dyDescent="0.25">
      <c r="A35" s="188">
        <v>21</v>
      </c>
      <c r="B35" s="5" t="s">
        <v>714</v>
      </c>
      <c r="C35" s="1" t="s">
        <v>119</v>
      </c>
      <c r="D35" s="199">
        <f>270-56+56</f>
        <v>270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Q35" s="196"/>
    </row>
    <row r="36" spans="1:17" s="17" customFormat="1" ht="13.5" x14ac:dyDescent="0.25">
      <c r="A36" s="188">
        <v>22</v>
      </c>
      <c r="B36" s="5" t="s">
        <v>716</v>
      </c>
      <c r="C36" s="1" t="s">
        <v>119</v>
      </c>
      <c r="D36" s="199">
        <v>160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Q36" s="196"/>
    </row>
    <row r="37" spans="1:17" s="17" customFormat="1" ht="13.5" x14ac:dyDescent="0.25">
      <c r="A37" s="188">
        <v>23</v>
      </c>
      <c r="B37" s="5" t="s">
        <v>717</v>
      </c>
      <c r="C37" s="1" t="s">
        <v>119</v>
      </c>
      <c r="D37" s="199">
        <v>50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Q37" s="196"/>
    </row>
    <row r="38" spans="1:17" x14ac:dyDescent="0.2">
      <c r="A38" s="188">
        <v>24</v>
      </c>
      <c r="B38" s="5" t="s">
        <v>718</v>
      </c>
      <c r="C38" s="1" t="s">
        <v>119</v>
      </c>
      <c r="D38" s="199">
        <v>50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7" x14ac:dyDescent="0.2">
      <c r="A39" s="188">
        <v>25</v>
      </c>
      <c r="B39" s="5" t="s">
        <v>719</v>
      </c>
      <c r="C39" s="1" t="s">
        <v>119</v>
      </c>
      <c r="D39" s="199">
        <v>20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7" x14ac:dyDescent="0.2">
      <c r="A40" s="188">
        <v>26</v>
      </c>
      <c r="B40" s="5" t="s">
        <v>720</v>
      </c>
      <c r="C40" s="1" t="s">
        <v>119</v>
      </c>
      <c r="D40" s="199">
        <v>120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7" x14ac:dyDescent="0.2">
      <c r="A41" s="188">
        <v>27</v>
      </c>
      <c r="B41" s="5" t="s">
        <v>707</v>
      </c>
      <c r="C41" s="1" t="s">
        <v>119</v>
      </c>
      <c r="D41" s="199">
        <v>140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7" x14ac:dyDescent="0.2">
      <c r="A42" s="188">
        <v>28</v>
      </c>
      <c r="B42" s="5" t="s">
        <v>708</v>
      </c>
      <c r="C42" s="1" t="s">
        <v>119</v>
      </c>
      <c r="D42" s="199">
        <v>90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7" x14ac:dyDescent="0.2">
      <c r="A43" s="188">
        <v>29</v>
      </c>
      <c r="B43" s="5" t="s">
        <v>109</v>
      </c>
      <c r="C43" s="1" t="s">
        <v>119</v>
      </c>
      <c r="D43" s="199">
        <f>270-56+56</f>
        <v>270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7" x14ac:dyDescent="0.2">
      <c r="A44" s="188">
        <v>30</v>
      </c>
      <c r="B44" s="5" t="s">
        <v>709</v>
      </c>
      <c r="C44" s="1" t="s">
        <v>119</v>
      </c>
      <c r="D44" s="199">
        <v>160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7" x14ac:dyDescent="0.2">
      <c r="A45" s="188">
        <v>31</v>
      </c>
      <c r="B45" s="5" t="s">
        <v>411</v>
      </c>
      <c r="C45" s="1" t="s">
        <v>119</v>
      </c>
      <c r="D45" s="199">
        <v>50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7" x14ac:dyDescent="0.2">
      <c r="A46" s="188">
        <v>32</v>
      </c>
      <c r="B46" s="5" t="s">
        <v>412</v>
      </c>
      <c r="C46" s="1" t="s">
        <v>119</v>
      </c>
      <c r="D46" s="199">
        <v>50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7" x14ac:dyDescent="0.2">
      <c r="A47" s="188">
        <v>33</v>
      </c>
      <c r="B47" s="5" t="s">
        <v>710</v>
      </c>
      <c r="C47" s="1" t="s">
        <v>119</v>
      </c>
      <c r="D47" s="199">
        <v>20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7" x14ac:dyDescent="0.2">
      <c r="A48" s="188">
        <v>34</v>
      </c>
      <c r="B48" s="5" t="s">
        <v>711</v>
      </c>
      <c r="C48" s="1" t="s">
        <v>119</v>
      </c>
      <c r="D48" s="199">
        <v>120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188">
        <v>35</v>
      </c>
      <c r="B49" s="5" t="s">
        <v>413</v>
      </c>
      <c r="C49" s="1" t="s">
        <v>155</v>
      </c>
      <c r="D49" s="199">
        <v>1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188">
        <v>36</v>
      </c>
      <c r="B50" s="190" t="s">
        <v>533</v>
      </c>
      <c r="C50" s="197" t="s">
        <v>119</v>
      </c>
      <c r="D50" s="8">
        <f>950-56+56</f>
        <v>950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188">
        <v>37</v>
      </c>
      <c r="B51" s="190" t="s">
        <v>192</v>
      </c>
      <c r="C51" s="197" t="s">
        <v>155</v>
      </c>
      <c r="D51" s="157">
        <v>1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188">
        <v>38</v>
      </c>
      <c r="B52" s="189" t="s">
        <v>88</v>
      </c>
      <c r="C52" s="197" t="s">
        <v>155</v>
      </c>
      <c r="D52" s="157">
        <v>1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5"/>
      <c r="B53" s="192" t="s">
        <v>549</v>
      </c>
      <c r="C53" s="63"/>
      <c r="D53" s="157"/>
      <c r="E53" s="8"/>
      <c r="F53" s="8"/>
      <c r="G53" s="47"/>
      <c r="H53" s="47"/>
      <c r="I53" s="47"/>
      <c r="J53" s="47"/>
      <c r="K53" s="8"/>
      <c r="L53" s="8"/>
      <c r="M53" s="8"/>
      <c r="N53" s="8"/>
      <c r="O53" s="8"/>
    </row>
    <row r="54" spans="1:15" x14ac:dyDescent="0.2">
      <c r="A54" s="5"/>
      <c r="B54" s="198" t="s">
        <v>550</v>
      </c>
      <c r="C54" s="193"/>
      <c r="D54" s="157"/>
      <c r="E54" s="8"/>
      <c r="F54" s="8"/>
      <c r="G54" s="47"/>
      <c r="H54" s="47"/>
      <c r="I54" s="47"/>
      <c r="J54" s="47"/>
      <c r="K54" s="8"/>
      <c r="L54" s="8"/>
      <c r="M54" s="8"/>
      <c r="N54" s="8"/>
      <c r="O54" s="8"/>
    </row>
    <row r="55" spans="1:15" x14ac:dyDescent="0.2">
      <c r="A55" s="5"/>
      <c r="B55" s="77" t="s">
        <v>551</v>
      </c>
      <c r="C55" s="63"/>
      <c r="D55" s="157"/>
      <c r="E55" s="8"/>
      <c r="F55" s="8"/>
      <c r="G55" s="47"/>
      <c r="H55" s="47"/>
      <c r="I55" s="47"/>
      <c r="J55" s="47"/>
      <c r="K55" s="8"/>
      <c r="L55" s="8"/>
      <c r="M55" s="8"/>
      <c r="N55" s="8"/>
      <c r="O55" s="8"/>
    </row>
    <row r="56" spans="1:15" x14ac:dyDescent="0.2">
      <c r="D56" s="52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D57" s="52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D58" s="52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s="19" customFormat="1" x14ac:dyDescent="0.2">
      <c r="B59" s="59" t="s">
        <v>974</v>
      </c>
      <c r="D59" s="149"/>
      <c r="F59" s="59" t="s">
        <v>975</v>
      </c>
      <c r="G59" s="59"/>
      <c r="H59" s="149"/>
      <c r="I59" s="149"/>
      <c r="J59" s="150"/>
      <c r="K59" s="150"/>
      <c r="L59" s="150"/>
      <c r="M59" s="150"/>
      <c r="N59" s="150"/>
      <c r="O59" s="150"/>
    </row>
    <row r="60" spans="1:15" s="19" customFormat="1" x14ac:dyDescent="0.2">
      <c r="B60" s="151" t="s">
        <v>756</v>
      </c>
      <c r="D60" s="152"/>
      <c r="E60" s="150"/>
      <c r="F60" s="59"/>
      <c r="G60" s="59"/>
      <c r="J60" s="153" t="s">
        <v>756</v>
      </c>
      <c r="K60" s="150"/>
      <c r="L60" s="154"/>
      <c r="M60" s="154"/>
      <c r="N60" s="154"/>
      <c r="O60" s="150"/>
    </row>
    <row r="61" spans="1:15" s="19" customFormat="1" x14ac:dyDescent="0.2">
      <c r="B61" s="151"/>
      <c r="D61" s="152"/>
      <c r="E61" s="150"/>
      <c r="H61" s="149"/>
      <c r="I61" s="149"/>
      <c r="J61" s="150"/>
      <c r="K61" s="150"/>
      <c r="L61" s="154"/>
      <c r="M61" s="154"/>
      <c r="N61" s="154"/>
      <c r="O61" s="150"/>
    </row>
    <row r="62" spans="1:15" s="19" customFormat="1" x14ac:dyDescent="0.2">
      <c r="B62" s="148" t="s">
        <v>976</v>
      </c>
      <c r="D62" s="149"/>
      <c r="E62" s="150"/>
      <c r="F62" s="59" t="s">
        <v>969</v>
      </c>
      <c r="G62" s="59"/>
      <c r="H62" s="150"/>
      <c r="I62" s="150"/>
      <c r="J62" s="150"/>
      <c r="K62" s="150"/>
      <c r="L62" s="154"/>
      <c r="M62" s="154"/>
      <c r="N62" s="154"/>
      <c r="O62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48" right="0.43" top="1" bottom="1" header="0.5" footer="0.5"/>
  <pageSetup paperSize="9" orientation="landscape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99"/>
  <sheetViews>
    <sheetView topLeftCell="A7" workbookViewId="0">
      <pane ySplit="2910" topLeftCell="A79" activePane="bottomLeft"/>
      <selection activeCell="A8" sqref="A8"/>
      <selection pane="bottomLeft" activeCell="G107" sqref="G107"/>
    </sheetView>
  </sheetViews>
  <sheetFormatPr defaultRowHeight="12.75" x14ac:dyDescent="0.2"/>
  <cols>
    <col min="1" max="1" width="3.7109375" style="4" customWidth="1"/>
    <col min="2" max="2" width="36.5703125" style="119" customWidth="1"/>
    <col min="3" max="3" width="11.5703125" style="4" customWidth="1"/>
    <col min="4" max="4" width="5.7109375" style="4" customWidth="1"/>
    <col min="5" max="5" width="6.140625" style="6" customWidth="1"/>
    <col min="6" max="6" width="5.7109375" style="4" customWidth="1"/>
    <col min="7" max="9" width="6.5703125" style="4" customWidth="1"/>
    <col min="10" max="10" width="7" style="4" customWidth="1"/>
    <col min="11" max="12" width="6.42578125" style="4" customWidth="1"/>
    <col min="13" max="13" width="8.140625" style="4" customWidth="1"/>
    <col min="14" max="14" width="8" style="4" customWidth="1"/>
    <col min="15" max="15" width="7" style="4" customWidth="1"/>
    <col min="16" max="16" width="9.7109375" style="4" customWidth="1"/>
    <col min="17" max="16384" width="9.140625" style="4"/>
  </cols>
  <sheetData>
    <row r="1" spans="1:18" x14ac:dyDescent="0.2">
      <c r="A1" s="292" t="s">
        <v>577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</row>
    <row r="2" spans="1:18" x14ac:dyDescent="0.2">
      <c r="A2" s="292" t="s">
        <v>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</row>
    <row r="3" spans="1:18" x14ac:dyDescent="0.2">
      <c r="F3" s="15"/>
    </row>
    <row r="4" spans="1:18" x14ac:dyDescent="0.2">
      <c r="A4" s="133" t="s">
        <v>752</v>
      </c>
    </row>
    <row r="5" spans="1:18" x14ac:dyDescent="0.2">
      <c r="A5" s="4" t="s">
        <v>754</v>
      </c>
    </row>
    <row r="6" spans="1:18" x14ac:dyDescent="0.2">
      <c r="A6" s="4" t="s">
        <v>235</v>
      </c>
    </row>
    <row r="7" spans="1:18" x14ac:dyDescent="0.2">
      <c r="A7" s="4" t="s">
        <v>753</v>
      </c>
    </row>
    <row r="8" spans="1:18" x14ac:dyDescent="0.2">
      <c r="A8" s="4" t="s">
        <v>964</v>
      </c>
      <c r="K8" s="4" t="s">
        <v>127</v>
      </c>
      <c r="M8" s="293"/>
      <c r="N8" s="292"/>
      <c r="O8" s="16" t="s">
        <v>149</v>
      </c>
      <c r="P8" s="18"/>
    </row>
    <row r="9" spans="1:18" x14ac:dyDescent="0.2">
      <c r="K9" s="52"/>
      <c r="L9" s="62" t="s">
        <v>755</v>
      </c>
      <c r="M9" s="145"/>
      <c r="N9" s="52"/>
    </row>
    <row r="10" spans="1:18" x14ac:dyDescent="0.2">
      <c r="A10" s="4" t="s">
        <v>954</v>
      </c>
    </row>
    <row r="11" spans="1:18" s="19" customFormat="1" x14ac:dyDescent="0.2">
      <c r="A11" s="296" t="s">
        <v>151</v>
      </c>
      <c r="B11" s="297" t="s">
        <v>128</v>
      </c>
      <c r="C11" s="126"/>
      <c r="D11" s="296" t="s">
        <v>129</v>
      </c>
      <c r="E11" s="291" t="s">
        <v>130</v>
      </c>
      <c r="F11" s="295" t="s">
        <v>131</v>
      </c>
      <c r="G11" s="295"/>
      <c r="H11" s="295"/>
      <c r="I11" s="295"/>
      <c r="J11" s="295"/>
      <c r="K11" s="295"/>
      <c r="L11" s="295" t="s">
        <v>132</v>
      </c>
      <c r="M11" s="295"/>
      <c r="N11" s="295"/>
      <c r="O11" s="295"/>
      <c r="P11" s="295"/>
    </row>
    <row r="12" spans="1:18" s="19" customFormat="1" x14ac:dyDescent="0.2">
      <c r="A12" s="296"/>
      <c r="B12" s="298"/>
      <c r="C12" s="212"/>
      <c r="D12" s="296"/>
      <c r="E12" s="291"/>
      <c r="F12" s="291" t="s">
        <v>133</v>
      </c>
      <c r="G12" s="291" t="s">
        <v>134</v>
      </c>
      <c r="H12" s="291" t="s">
        <v>135</v>
      </c>
      <c r="I12" s="291" t="s">
        <v>136</v>
      </c>
      <c r="J12" s="291" t="s">
        <v>137</v>
      </c>
      <c r="K12" s="291" t="s">
        <v>138</v>
      </c>
      <c r="L12" s="291" t="s">
        <v>139</v>
      </c>
      <c r="M12" s="291" t="s">
        <v>140</v>
      </c>
      <c r="N12" s="291" t="s">
        <v>141</v>
      </c>
      <c r="O12" s="291" t="s">
        <v>137</v>
      </c>
      <c r="P12" s="291" t="s">
        <v>142</v>
      </c>
    </row>
    <row r="13" spans="1:18" s="19" customFormat="1" x14ac:dyDescent="0.2">
      <c r="A13" s="296"/>
      <c r="B13" s="298"/>
      <c r="C13" s="212"/>
      <c r="D13" s="296"/>
      <c r="E13" s="291"/>
      <c r="F13" s="291" t="s">
        <v>143</v>
      </c>
      <c r="G13" s="291" t="s">
        <v>144</v>
      </c>
      <c r="H13" s="291" t="s">
        <v>145</v>
      </c>
      <c r="I13" s="291"/>
      <c r="J13" s="291"/>
      <c r="K13" s="291"/>
      <c r="L13" s="291"/>
      <c r="M13" s="291" t="s">
        <v>145</v>
      </c>
      <c r="N13" s="291"/>
      <c r="O13" s="291"/>
      <c r="P13" s="291"/>
    </row>
    <row r="14" spans="1:18" s="19" customFormat="1" x14ac:dyDescent="0.2">
      <c r="A14" s="296"/>
      <c r="B14" s="299"/>
      <c r="C14" s="128"/>
      <c r="D14" s="296"/>
      <c r="E14" s="291"/>
      <c r="F14" s="291" t="s">
        <v>146</v>
      </c>
      <c r="G14" s="291" t="s">
        <v>147</v>
      </c>
      <c r="H14" s="291" t="s">
        <v>148</v>
      </c>
      <c r="I14" s="291" t="s">
        <v>149</v>
      </c>
      <c r="J14" s="291" t="s">
        <v>149</v>
      </c>
      <c r="K14" s="291" t="s">
        <v>149</v>
      </c>
      <c r="L14" s="291" t="s">
        <v>150</v>
      </c>
      <c r="M14" s="291" t="s">
        <v>148</v>
      </c>
      <c r="N14" s="291" t="s">
        <v>149</v>
      </c>
      <c r="O14" s="291" t="s">
        <v>149</v>
      </c>
      <c r="P14" s="291"/>
    </row>
    <row r="15" spans="1:18" s="17" customFormat="1" ht="13.5" x14ac:dyDescent="0.25">
      <c r="A15" s="188">
        <v>1</v>
      </c>
      <c r="B15" s="200" t="s">
        <v>955</v>
      </c>
      <c r="C15" s="201" t="s">
        <v>926</v>
      </c>
      <c r="D15" s="202" t="s">
        <v>927</v>
      </c>
      <c r="E15" s="11" t="s">
        <v>578</v>
      </c>
      <c r="F15" s="2"/>
      <c r="G15" s="2"/>
      <c r="H15" s="11"/>
      <c r="I15" s="11"/>
      <c r="J15" s="11"/>
      <c r="K15" s="11"/>
      <c r="L15" s="11"/>
      <c r="M15" s="11"/>
      <c r="N15" s="11"/>
      <c r="O15" s="11"/>
      <c r="P15" s="11"/>
      <c r="R15" s="4"/>
    </row>
    <row r="16" spans="1:18" s="17" customFormat="1" ht="13.5" x14ac:dyDescent="0.25">
      <c r="A16" s="188">
        <f>A15+1</f>
        <v>2</v>
      </c>
      <c r="B16" s="200" t="s">
        <v>928</v>
      </c>
      <c r="C16" s="201" t="s">
        <v>929</v>
      </c>
      <c r="D16" s="202" t="s">
        <v>927</v>
      </c>
      <c r="E16" s="11" t="s">
        <v>578</v>
      </c>
      <c r="F16" s="2"/>
      <c r="G16" s="2"/>
      <c r="H16" s="11"/>
      <c r="I16" s="11"/>
      <c r="J16" s="11"/>
      <c r="K16" s="11"/>
      <c r="L16" s="11"/>
      <c r="M16" s="11"/>
      <c r="N16" s="11"/>
      <c r="O16" s="11"/>
      <c r="P16" s="11"/>
      <c r="R16" s="4"/>
    </row>
    <row r="17" spans="1:18" s="17" customFormat="1" ht="13.5" x14ac:dyDescent="0.25">
      <c r="A17" s="188">
        <f t="shared" ref="A17:A80" si="0">A16+1</f>
        <v>3</v>
      </c>
      <c r="B17" s="200" t="s">
        <v>930</v>
      </c>
      <c r="C17" s="201" t="s">
        <v>929</v>
      </c>
      <c r="D17" s="202" t="s">
        <v>927</v>
      </c>
      <c r="E17" s="11" t="s">
        <v>578</v>
      </c>
      <c r="F17" s="2"/>
      <c r="G17" s="2"/>
      <c r="H17" s="11"/>
      <c r="I17" s="11"/>
      <c r="J17" s="11"/>
      <c r="K17" s="11"/>
      <c r="L17" s="11"/>
      <c r="M17" s="11"/>
      <c r="N17" s="11"/>
      <c r="O17" s="11"/>
      <c r="P17" s="11"/>
      <c r="R17" s="4"/>
    </row>
    <row r="18" spans="1:18" s="17" customFormat="1" ht="13.5" x14ac:dyDescent="0.25">
      <c r="A18" s="188">
        <f t="shared" si="0"/>
        <v>4</v>
      </c>
      <c r="B18" s="200" t="s">
        <v>931</v>
      </c>
      <c r="C18" s="201" t="s">
        <v>929</v>
      </c>
      <c r="D18" s="202" t="s">
        <v>927</v>
      </c>
      <c r="E18" s="11" t="s">
        <v>578</v>
      </c>
      <c r="F18" s="2"/>
      <c r="G18" s="2"/>
      <c r="H18" s="11"/>
      <c r="I18" s="11"/>
      <c r="J18" s="11"/>
      <c r="K18" s="11"/>
      <c r="L18" s="11"/>
      <c r="M18" s="11"/>
      <c r="N18" s="11"/>
      <c r="O18" s="11"/>
      <c r="P18" s="11"/>
      <c r="R18" s="4"/>
    </row>
    <row r="19" spans="1:18" s="17" customFormat="1" ht="13.5" x14ac:dyDescent="0.25">
      <c r="A19" s="188">
        <f t="shared" si="0"/>
        <v>5</v>
      </c>
      <c r="B19" s="203" t="s">
        <v>389</v>
      </c>
      <c r="C19" s="204" t="s">
        <v>932</v>
      </c>
      <c r="D19" s="202" t="s">
        <v>927</v>
      </c>
      <c r="E19" s="11" t="s">
        <v>578</v>
      </c>
      <c r="F19" s="2"/>
      <c r="G19" s="2"/>
      <c r="H19" s="11"/>
      <c r="I19" s="11"/>
      <c r="J19" s="11"/>
      <c r="K19" s="11"/>
      <c r="L19" s="11"/>
      <c r="M19" s="11"/>
      <c r="N19" s="11"/>
      <c r="O19" s="11"/>
      <c r="P19" s="11"/>
      <c r="R19" s="4"/>
    </row>
    <row r="20" spans="1:18" s="17" customFormat="1" ht="13.5" x14ac:dyDescent="0.25">
      <c r="A20" s="188">
        <f t="shared" si="0"/>
        <v>6</v>
      </c>
      <c r="B20" s="203" t="s">
        <v>390</v>
      </c>
      <c r="C20" s="204" t="s">
        <v>932</v>
      </c>
      <c r="D20" s="202" t="s">
        <v>927</v>
      </c>
      <c r="E20" s="11" t="s">
        <v>578</v>
      </c>
      <c r="F20" s="2"/>
      <c r="G20" s="2"/>
      <c r="H20" s="11"/>
      <c r="I20" s="11"/>
      <c r="J20" s="11"/>
      <c r="K20" s="11"/>
      <c r="L20" s="11"/>
      <c r="M20" s="11"/>
      <c r="N20" s="11"/>
      <c r="O20" s="11"/>
      <c r="P20" s="11"/>
      <c r="R20" s="4"/>
    </row>
    <row r="21" spans="1:18" s="17" customFormat="1" ht="13.5" x14ac:dyDescent="0.25">
      <c r="A21" s="188">
        <f t="shared" si="0"/>
        <v>7</v>
      </c>
      <c r="B21" s="200" t="s">
        <v>391</v>
      </c>
      <c r="C21" s="201" t="s">
        <v>932</v>
      </c>
      <c r="D21" s="202" t="s">
        <v>927</v>
      </c>
      <c r="E21" s="11" t="s">
        <v>602</v>
      </c>
      <c r="F21" s="2"/>
      <c r="G21" s="2"/>
      <c r="H21" s="11"/>
      <c r="I21" s="11"/>
      <c r="J21" s="11"/>
      <c r="K21" s="11"/>
      <c r="L21" s="11"/>
      <c r="M21" s="11"/>
      <c r="N21" s="11"/>
      <c r="O21" s="11"/>
      <c r="P21" s="11"/>
      <c r="R21" s="4"/>
    </row>
    <row r="22" spans="1:18" s="17" customFormat="1" ht="13.5" x14ac:dyDescent="0.25">
      <c r="A22" s="188">
        <f t="shared" si="0"/>
        <v>8</v>
      </c>
      <c r="B22" s="200" t="s">
        <v>392</v>
      </c>
      <c r="C22" s="201" t="s">
        <v>932</v>
      </c>
      <c r="D22" s="202" t="s">
        <v>927</v>
      </c>
      <c r="E22" s="11" t="s">
        <v>578</v>
      </c>
      <c r="F22" s="2"/>
      <c r="G22" s="2"/>
      <c r="H22" s="11"/>
      <c r="I22" s="11"/>
      <c r="J22" s="11"/>
      <c r="K22" s="11"/>
      <c r="L22" s="11"/>
      <c r="M22" s="11"/>
      <c r="N22" s="11"/>
      <c r="O22" s="11"/>
      <c r="P22" s="11"/>
      <c r="R22" s="4"/>
    </row>
    <row r="23" spans="1:18" s="17" customFormat="1" ht="13.5" x14ac:dyDescent="0.25">
      <c r="A23" s="188">
        <f t="shared" si="0"/>
        <v>9</v>
      </c>
      <c r="B23" s="205" t="s">
        <v>580</v>
      </c>
      <c r="C23" s="205"/>
      <c r="D23" s="202" t="s">
        <v>118</v>
      </c>
      <c r="E23" s="11" t="s">
        <v>579</v>
      </c>
      <c r="F23" s="2"/>
      <c r="G23" s="2"/>
      <c r="H23" s="11"/>
      <c r="I23" s="11"/>
      <c r="J23" s="11"/>
      <c r="K23" s="11"/>
      <c r="L23" s="11"/>
      <c r="M23" s="11"/>
      <c r="N23" s="11"/>
      <c r="O23" s="11"/>
      <c r="P23" s="11"/>
      <c r="R23" s="4"/>
    </row>
    <row r="24" spans="1:18" s="17" customFormat="1" ht="13.5" x14ac:dyDescent="0.25">
      <c r="A24" s="188">
        <f t="shared" si="0"/>
        <v>10</v>
      </c>
      <c r="B24" s="205" t="s">
        <v>581</v>
      </c>
      <c r="C24" s="205"/>
      <c r="D24" s="202" t="s">
        <v>118</v>
      </c>
      <c r="E24" s="11" t="s">
        <v>578</v>
      </c>
      <c r="F24" s="2"/>
      <c r="G24" s="2"/>
      <c r="H24" s="11"/>
      <c r="I24" s="11"/>
      <c r="J24" s="11"/>
      <c r="K24" s="11"/>
      <c r="L24" s="11"/>
      <c r="M24" s="11"/>
      <c r="N24" s="11"/>
      <c r="O24" s="11"/>
      <c r="P24" s="11"/>
      <c r="R24" s="4"/>
    </row>
    <row r="25" spans="1:18" s="17" customFormat="1" ht="26.25" customHeight="1" x14ac:dyDescent="0.25">
      <c r="A25" s="188">
        <f t="shared" si="0"/>
        <v>11</v>
      </c>
      <c r="B25" s="205" t="s">
        <v>933</v>
      </c>
      <c r="C25" s="205" t="s">
        <v>934</v>
      </c>
      <c r="D25" s="202" t="s">
        <v>927</v>
      </c>
      <c r="E25" s="11" t="s">
        <v>578</v>
      </c>
      <c r="F25" s="2"/>
      <c r="G25" s="2"/>
      <c r="H25" s="11"/>
      <c r="I25" s="11"/>
      <c r="J25" s="11"/>
      <c r="K25" s="11"/>
      <c r="L25" s="11"/>
      <c r="M25" s="11"/>
      <c r="N25" s="11"/>
      <c r="O25" s="11"/>
      <c r="P25" s="11"/>
      <c r="R25" s="4"/>
    </row>
    <row r="26" spans="1:18" s="17" customFormat="1" ht="26.25" customHeight="1" x14ac:dyDescent="0.25">
      <c r="A26" s="188">
        <f t="shared" si="0"/>
        <v>12</v>
      </c>
      <c r="B26" s="205" t="s">
        <v>935</v>
      </c>
      <c r="C26" s="205" t="s">
        <v>934</v>
      </c>
      <c r="D26" s="202" t="s">
        <v>927</v>
      </c>
      <c r="E26" s="11" t="s">
        <v>578</v>
      </c>
      <c r="F26" s="2"/>
      <c r="G26" s="2"/>
      <c r="H26" s="11"/>
      <c r="I26" s="11"/>
      <c r="J26" s="11"/>
      <c r="K26" s="11"/>
      <c r="L26" s="11"/>
      <c r="M26" s="11"/>
      <c r="N26" s="11"/>
      <c r="O26" s="11"/>
      <c r="P26" s="11"/>
      <c r="R26" s="4"/>
    </row>
    <row r="27" spans="1:18" s="17" customFormat="1" ht="26.25" customHeight="1" x14ac:dyDescent="0.25">
      <c r="A27" s="188">
        <f t="shared" si="0"/>
        <v>13</v>
      </c>
      <c r="B27" s="205" t="s">
        <v>393</v>
      </c>
      <c r="C27" s="205" t="s">
        <v>936</v>
      </c>
      <c r="D27" s="202" t="s">
        <v>118</v>
      </c>
      <c r="E27" s="11" t="s">
        <v>579</v>
      </c>
      <c r="F27" s="2"/>
      <c r="G27" s="2"/>
      <c r="H27" s="11"/>
      <c r="I27" s="11"/>
      <c r="J27" s="11"/>
      <c r="K27" s="11"/>
      <c r="L27" s="11"/>
      <c r="M27" s="11"/>
      <c r="N27" s="11"/>
      <c r="O27" s="11"/>
      <c r="P27" s="11"/>
      <c r="R27" s="4"/>
    </row>
    <row r="28" spans="1:18" s="17" customFormat="1" ht="26.25" customHeight="1" x14ac:dyDescent="0.25">
      <c r="A28" s="188">
        <f t="shared" si="0"/>
        <v>14</v>
      </c>
      <c r="B28" s="205" t="s">
        <v>394</v>
      </c>
      <c r="C28" s="205" t="s">
        <v>936</v>
      </c>
      <c r="D28" s="202" t="s">
        <v>118</v>
      </c>
      <c r="E28" s="11" t="s">
        <v>578</v>
      </c>
      <c r="F28" s="2"/>
      <c r="G28" s="2"/>
      <c r="H28" s="11"/>
      <c r="I28" s="11"/>
      <c r="J28" s="11"/>
      <c r="K28" s="11"/>
      <c r="L28" s="11"/>
      <c r="M28" s="11"/>
      <c r="N28" s="11"/>
      <c r="O28" s="11"/>
      <c r="P28" s="11"/>
      <c r="R28" s="4"/>
    </row>
    <row r="29" spans="1:18" s="17" customFormat="1" ht="26.25" customHeight="1" x14ac:dyDescent="0.25">
      <c r="A29" s="188">
        <f t="shared" si="0"/>
        <v>15</v>
      </c>
      <c r="B29" s="205" t="s">
        <v>395</v>
      </c>
      <c r="C29" s="205" t="s">
        <v>936</v>
      </c>
      <c r="D29" s="202" t="s">
        <v>118</v>
      </c>
      <c r="E29" s="11" t="s">
        <v>578</v>
      </c>
      <c r="F29" s="2"/>
      <c r="G29" s="2"/>
      <c r="H29" s="11"/>
      <c r="I29" s="11"/>
      <c r="J29" s="11"/>
      <c r="K29" s="11"/>
      <c r="L29" s="11"/>
      <c r="M29" s="11"/>
      <c r="N29" s="11"/>
      <c r="O29" s="11"/>
      <c r="P29" s="11"/>
      <c r="R29" s="4"/>
    </row>
    <row r="30" spans="1:18" s="17" customFormat="1" ht="26.25" customHeight="1" x14ac:dyDescent="0.25">
      <c r="A30" s="188">
        <f t="shared" si="0"/>
        <v>16</v>
      </c>
      <c r="B30" s="205" t="s">
        <v>396</v>
      </c>
      <c r="C30" s="205" t="s">
        <v>936</v>
      </c>
      <c r="D30" s="202" t="s">
        <v>118</v>
      </c>
      <c r="E30" s="11" t="s">
        <v>578</v>
      </c>
      <c r="F30" s="2"/>
      <c r="G30" s="2"/>
      <c r="H30" s="11"/>
      <c r="I30" s="11"/>
      <c r="J30" s="11"/>
      <c r="K30" s="11"/>
      <c r="L30" s="11"/>
      <c r="M30" s="11"/>
      <c r="N30" s="11"/>
      <c r="O30" s="11"/>
      <c r="P30" s="11"/>
      <c r="R30" s="4"/>
    </row>
    <row r="31" spans="1:18" s="17" customFormat="1" ht="26.25" x14ac:dyDescent="0.25">
      <c r="A31" s="188">
        <f t="shared" si="0"/>
        <v>17</v>
      </c>
      <c r="B31" s="206" t="s">
        <v>937</v>
      </c>
      <c r="C31" s="207" t="s">
        <v>936</v>
      </c>
      <c r="D31" s="202" t="s">
        <v>118</v>
      </c>
      <c r="E31" s="11" t="s">
        <v>578</v>
      </c>
      <c r="F31" s="2"/>
      <c r="G31" s="2"/>
      <c r="H31" s="11"/>
      <c r="I31" s="11"/>
      <c r="J31" s="11"/>
      <c r="K31" s="11"/>
      <c r="L31" s="11"/>
      <c r="M31" s="11"/>
      <c r="N31" s="11"/>
      <c r="O31" s="11"/>
      <c r="P31" s="11"/>
      <c r="R31" s="4"/>
    </row>
    <row r="32" spans="1:18" s="17" customFormat="1" ht="25.5" x14ac:dyDescent="0.25">
      <c r="A32" s="188">
        <f t="shared" si="0"/>
        <v>18</v>
      </c>
      <c r="B32" s="205" t="s">
        <v>397</v>
      </c>
      <c r="C32" s="205" t="s">
        <v>936</v>
      </c>
      <c r="D32" s="202" t="s">
        <v>118</v>
      </c>
      <c r="E32" s="11" t="s">
        <v>579</v>
      </c>
      <c r="F32" s="2"/>
      <c r="G32" s="2"/>
      <c r="H32" s="11"/>
      <c r="I32" s="11"/>
      <c r="J32" s="11"/>
      <c r="K32" s="11"/>
      <c r="L32" s="11"/>
      <c r="M32" s="11"/>
      <c r="N32" s="11"/>
      <c r="O32" s="11"/>
      <c r="P32" s="11"/>
      <c r="R32" s="4"/>
    </row>
    <row r="33" spans="1:18" s="17" customFormat="1" ht="13.5" x14ac:dyDescent="0.25">
      <c r="A33" s="188">
        <f t="shared" si="0"/>
        <v>19</v>
      </c>
      <c r="B33" s="203" t="s">
        <v>582</v>
      </c>
      <c r="C33" s="204" t="s">
        <v>936</v>
      </c>
      <c r="D33" s="202" t="s">
        <v>927</v>
      </c>
      <c r="E33" s="11" t="s">
        <v>578</v>
      </c>
      <c r="F33" s="2"/>
      <c r="G33" s="2"/>
      <c r="H33" s="11"/>
      <c r="I33" s="11"/>
      <c r="J33" s="11"/>
      <c r="K33" s="11"/>
      <c r="L33" s="11"/>
      <c r="M33" s="11"/>
      <c r="N33" s="11"/>
      <c r="O33" s="11"/>
      <c r="P33" s="11"/>
      <c r="R33" s="4"/>
    </row>
    <row r="34" spans="1:18" s="17" customFormat="1" ht="25.5" x14ac:dyDescent="0.25">
      <c r="A34" s="188">
        <f t="shared" si="0"/>
        <v>20</v>
      </c>
      <c r="B34" s="205" t="s">
        <v>398</v>
      </c>
      <c r="C34" s="205" t="s">
        <v>936</v>
      </c>
      <c r="D34" s="202" t="s">
        <v>927</v>
      </c>
      <c r="E34" s="11" t="s">
        <v>578</v>
      </c>
      <c r="F34" s="2"/>
      <c r="G34" s="2"/>
      <c r="H34" s="11"/>
      <c r="I34" s="11"/>
      <c r="J34" s="11"/>
      <c r="K34" s="11"/>
      <c r="L34" s="11"/>
      <c r="M34" s="11"/>
      <c r="N34" s="11"/>
      <c r="O34" s="11"/>
      <c r="P34" s="11"/>
      <c r="R34" s="4"/>
    </row>
    <row r="35" spans="1:18" s="17" customFormat="1" ht="13.5" x14ac:dyDescent="0.25">
      <c r="A35" s="188">
        <f t="shared" si="0"/>
        <v>21</v>
      </c>
      <c r="B35" s="205" t="s">
        <v>399</v>
      </c>
      <c r="C35" s="205" t="s">
        <v>936</v>
      </c>
      <c r="D35" s="202" t="s">
        <v>118</v>
      </c>
      <c r="E35" s="11" t="s">
        <v>579</v>
      </c>
      <c r="F35" s="2"/>
      <c r="G35" s="2"/>
      <c r="H35" s="11"/>
      <c r="I35" s="11"/>
      <c r="J35" s="11"/>
      <c r="K35" s="11"/>
      <c r="L35" s="11"/>
      <c r="M35" s="11"/>
      <c r="N35" s="11"/>
      <c r="O35" s="11"/>
      <c r="P35" s="11"/>
      <c r="R35" s="4"/>
    </row>
    <row r="36" spans="1:18" s="17" customFormat="1" ht="26.25" x14ac:dyDescent="0.25">
      <c r="A36" s="188">
        <f t="shared" si="0"/>
        <v>22</v>
      </c>
      <c r="B36" s="208" t="s">
        <v>401</v>
      </c>
      <c r="C36" s="209"/>
      <c r="D36" s="202" t="s">
        <v>118</v>
      </c>
      <c r="E36" s="11" t="s">
        <v>579</v>
      </c>
      <c r="F36" s="2"/>
      <c r="G36" s="2"/>
      <c r="H36" s="11"/>
      <c r="I36" s="11"/>
      <c r="J36" s="11"/>
      <c r="K36" s="11"/>
      <c r="L36" s="11"/>
      <c r="M36" s="11"/>
      <c r="N36" s="11"/>
      <c r="O36" s="11"/>
      <c r="P36" s="11"/>
      <c r="R36" s="4"/>
    </row>
    <row r="37" spans="1:18" s="17" customFormat="1" ht="26.25" x14ac:dyDescent="0.25">
      <c r="A37" s="188">
        <f t="shared" si="0"/>
        <v>23</v>
      </c>
      <c r="B37" s="208" t="s">
        <v>938</v>
      </c>
      <c r="C37" s="209" t="s">
        <v>936</v>
      </c>
      <c r="D37" s="202" t="s">
        <v>927</v>
      </c>
      <c r="E37" s="11" t="s">
        <v>579</v>
      </c>
      <c r="F37" s="2"/>
      <c r="G37" s="2"/>
      <c r="H37" s="11"/>
      <c r="I37" s="11"/>
      <c r="J37" s="11"/>
      <c r="K37" s="11"/>
      <c r="L37" s="11"/>
      <c r="M37" s="11"/>
      <c r="N37" s="11"/>
      <c r="O37" s="11"/>
      <c r="P37" s="11"/>
      <c r="R37" s="4"/>
    </row>
    <row r="38" spans="1:18" s="17" customFormat="1" ht="13.5" x14ac:dyDescent="0.25">
      <c r="A38" s="188">
        <f t="shared" si="0"/>
        <v>24</v>
      </c>
      <c r="B38" s="205" t="s">
        <v>402</v>
      </c>
      <c r="C38" s="205" t="s">
        <v>939</v>
      </c>
      <c r="D38" s="202" t="s">
        <v>927</v>
      </c>
      <c r="E38" s="11" t="s">
        <v>578</v>
      </c>
      <c r="F38" s="2"/>
      <c r="G38" s="2"/>
      <c r="H38" s="11"/>
      <c r="I38" s="11"/>
      <c r="J38" s="11"/>
      <c r="K38" s="11"/>
      <c r="L38" s="11"/>
      <c r="M38" s="11"/>
      <c r="N38" s="11"/>
      <c r="O38" s="11"/>
      <c r="P38" s="11"/>
      <c r="R38" s="4"/>
    </row>
    <row r="39" spans="1:18" s="17" customFormat="1" ht="13.5" x14ac:dyDescent="0.25">
      <c r="A39" s="188">
        <f t="shared" si="0"/>
        <v>25</v>
      </c>
      <c r="B39" s="200" t="s">
        <v>403</v>
      </c>
      <c r="C39" s="201" t="s">
        <v>939</v>
      </c>
      <c r="D39" s="202" t="s">
        <v>927</v>
      </c>
      <c r="E39" s="11" t="s">
        <v>579</v>
      </c>
      <c r="F39" s="2"/>
      <c r="G39" s="2"/>
      <c r="H39" s="11"/>
      <c r="I39" s="11"/>
      <c r="J39" s="11"/>
      <c r="K39" s="11"/>
      <c r="L39" s="11"/>
      <c r="M39" s="11"/>
      <c r="N39" s="11"/>
      <c r="O39" s="11"/>
      <c r="P39" s="11"/>
      <c r="R39" s="4"/>
    </row>
    <row r="40" spans="1:18" s="17" customFormat="1" ht="26.25" x14ac:dyDescent="0.25">
      <c r="A40" s="188">
        <f t="shared" si="0"/>
        <v>26</v>
      </c>
      <c r="B40" s="200" t="s">
        <v>404</v>
      </c>
      <c r="C40" s="201" t="s">
        <v>939</v>
      </c>
      <c r="D40" s="202" t="s">
        <v>927</v>
      </c>
      <c r="E40" s="11" t="s">
        <v>579</v>
      </c>
      <c r="F40" s="2"/>
      <c r="G40" s="2"/>
      <c r="H40" s="11"/>
      <c r="I40" s="13"/>
      <c r="J40" s="11"/>
      <c r="K40" s="11"/>
      <c r="L40" s="11"/>
      <c r="M40" s="11"/>
      <c r="N40" s="11"/>
      <c r="O40" s="11"/>
      <c r="P40" s="11"/>
      <c r="R40" s="4"/>
    </row>
    <row r="41" spans="1:18" s="17" customFormat="1" ht="13.5" x14ac:dyDescent="0.25">
      <c r="A41" s="188">
        <f t="shared" si="0"/>
        <v>27</v>
      </c>
      <c r="B41" s="200" t="s">
        <v>583</v>
      </c>
      <c r="C41" s="201"/>
      <c r="D41" s="202" t="s">
        <v>118</v>
      </c>
      <c r="E41" s="11" t="s">
        <v>940</v>
      </c>
      <c r="F41" s="2"/>
      <c r="G41" s="2"/>
      <c r="H41" s="11"/>
      <c r="I41" s="13"/>
      <c r="J41" s="11"/>
      <c r="K41" s="11"/>
      <c r="L41" s="11"/>
      <c r="M41" s="11"/>
      <c r="N41" s="11"/>
      <c r="O41" s="11"/>
      <c r="P41" s="11"/>
      <c r="R41" s="4"/>
    </row>
    <row r="42" spans="1:18" s="17" customFormat="1" ht="13.5" x14ac:dyDescent="0.25">
      <c r="A42" s="188">
        <f t="shared" si="0"/>
        <v>28</v>
      </c>
      <c r="B42" s="200" t="s">
        <v>584</v>
      </c>
      <c r="C42" s="201"/>
      <c r="D42" s="202" t="s">
        <v>118</v>
      </c>
      <c r="E42" s="11" t="s">
        <v>629</v>
      </c>
      <c r="F42" s="2"/>
      <c r="G42" s="2"/>
      <c r="H42" s="11"/>
      <c r="I42" s="13"/>
      <c r="J42" s="11"/>
      <c r="K42" s="11"/>
      <c r="L42" s="11"/>
      <c r="M42" s="11"/>
      <c r="N42" s="11"/>
      <c r="O42" s="11"/>
      <c r="P42" s="11"/>
      <c r="R42" s="4"/>
    </row>
    <row r="43" spans="1:18" s="17" customFormat="1" ht="13.5" x14ac:dyDescent="0.25">
      <c r="A43" s="188">
        <f t="shared" si="0"/>
        <v>29</v>
      </c>
      <c r="B43" s="200" t="s">
        <v>600</v>
      </c>
      <c r="C43" s="201"/>
      <c r="D43" s="202" t="s">
        <v>118</v>
      </c>
      <c r="E43" s="11" t="s">
        <v>601</v>
      </c>
      <c r="F43" s="2"/>
      <c r="G43" s="2"/>
      <c r="H43" s="11"/>
      <c r="I43" s="13"/>
      <c r="J43" s="11"/>
      <c r="K43" s="11"/>
      <c r="L43" s="11"/>
      <c r="M43" s="11"/>
      <c r="N43" s="11"/>
      <c r="O43" s="11"/>
      <c r="P43" s="11"/>
      <c r="R43" s="4"/>
    </row>
    <row r="44" spans="1:18" s="17" customFormat="1" ht="13.5" x14ac:dyDescent="0.25">
      <c r="A44" s="188">
        <f t="shared" si="0"/>
        <v>30</v>
      </c>
      <c r="B44" s="200" t="s">
        <v>941</v>
      </c>
      <c r="C44" s="201"/>
      <c r="D44" s="202" t="s">
        <v>118</v>
      </c>
      <c r="E44" s="11" t="s">
        <v>579</v>
      </c>
      <c r="F44" s="2"/>
      <c r="G44" s="2"/>
      <c r="H44" s="11"/>
      <c r="I44" s="13"/>
      <c r="J44" s="11"/>
      <c r="K44" s="11"/>
      <c r="L44" s="11"/>
      <c r="M44" s="11"/>
      <c r="N44" s="11"/>
      <c r="O44" s="11"/>
      <c r="P44" s="11"/>
      <c r="R44" s="4"/>
    </row>
    <row r="45" spans="1:18" s="17" customFormat="1" ht="13.5" x14ac:dyDescent="0.25">
      <c r="A45" s="188">
        <f t="shared" si="0"/>
        <v>31</v>
      </c>
      <c r="B45" s="200" t="s">
        <v>617</v>
      </c>
      <c r="C45" s="201"/>
      <c r="D45" s="202" t="s">
        <v>118</v>
      </c>
      <c r="E45" s="11" t="s">
        <v>601</v>
      </c>
      <c r="F45" s="2"/>
      <c r="G45" s="2"/>
      <c r="H45" s="11"/>
      <c r="I45" s="13"/>
      <c r="J45" s="11"/>
      <c r="K45" s="11"/>
      <c r="L45" s="11"/>
      <c r="M45" s="11"/>
      <c r="N45" s="11"/>
      <c r="O45" s="11"/>
      <c r="P45" s="11"/>
      <c r="R45" s="4"/>
    </row>
    <row r="46" spans="1:18" s="17" customFormat="1" ht="13.5" x14ac:dyDescent="0.25">
      <c r="A46" s="188">
        <f t="shared" si="0"/>
        <v>32</v>
      </c>
      <c r="B46" s="200" t="s">
        <v>619</v>
      </c>
      <c r="C46" s="201"/>
      <c r="D46" s="202" t="s">
        <v>118</v>
      </c>
      <c r="E46" s="11" t="s">
        <v>405</v>
      </c>
      <c r="F46" s="2"/>
      <c r="G46" s="2"/>
      <c r="H46" s="11"/>
      <c r="I46" s="13"/>
      <c r="J46" s="11"/>
      <c r="K46" s="11"/>
      <c r="L46" s="11"/>
      <c r="M46" s="11"/>
      <c r="N46" s="11"/>
      <c r="O46" s="11"/>
      <c r="P46" s="11"/>
      <c r="R46" s="4"/>
    </row>
    <row r="47" spans="1:18" s="17" customFormat="1" ht="13.5" x14ac:dyDescent="0.25">
      <c r="A47" s="188">
        <f t="shared" si="0"/>
        <v>33</v>
      </c>
      <c r="B47" s="200" t="s">
        <v>620</v>
      </c>
      <c r="C47" s="201"/>
      <c r="D47" s="202" t="s">
        <v>118</v>
      </c>
      <c r="E47" s="11" t="s">
        <v>618</v>
      </c>
      <c r="F47" s="2"/>
      <c r="G47" s="2"/>
      <c r="H47" s="11"/>
      <c r="I47" s="13"/>
      <c r="J47" s="11"/>
      <c r="K47" s="11"/>
      <c r="L47" s="11"/>
      <c r="M47" s="11"/>
      <c r="N47" s="11"/>
      <c r="O47" s="11"/>
      <c r="P47" s="11"/>
      <c r="R47" s="4"/>
    </row>
    <row r="48" spans="1:18" s="17" customFormat="1" ht="13.5" x14ac:dyDescent="0.25">
      <c r="A48" s="188">
        <f t="shared" si="0"/>
        <v>34</v>
      </c>
      <c r="B48" s="200" t="s">
        <v>942</v>
      </c>
      <c r="C48" s="201"/>
      <c r="D48" s="202" t="s">
        <v>118</v>
      </c>
      <c r="E48" s="11" t="s">
        <v>601</v>
      </c>
      <c r="F48" s="2"/>
      <c r="G48" s="2"/>
      <c r="H48" s="11"/>
      <c r="I48" s="13"/>
      <c r="J48" s="11"/>
      <c r="K48" s="11"/>
      <c r="L48" s="11"/>
      <c r="M48" s="11"/>
      <c r="N48" s="11"/>
      <c r="O48" s="11"/>
      <c r="P48" s="11"/>
      <c r="R48" s="4"/>
    </row>
    <row r="49" spans="1:16" x14ac:dyDescent="0.2">
      <c r="A49" s="188">
        <f t="shared" si="0"/>
        <v>35</v>
      </c>
      <c r="B49" s="200" t="s">
        <v>622</v>
      </c>
      <c r="C49" s="201"/>
      <c r="D49" s="202" t="s">
        <v>118</v>
      </c>
      <c r="E49" s="11">
        <v>1</v>
      </c>
      <c r="F49" s="2"/>
      <c r="G49" s="2"/>
      <c r="H49" s="11"/>
      <c r="I49" s="13"/>
      <c r="J49" s="11"/>
      <c r="K49" s="11"/>
      <c r="L49" s="11"/>
      <c r="M49" s="11"/>
      <c r="N49" s="11"/>
      <c r="O49" s="11"/>
      <c r="P49" s="11"/>
    </row>
    <row r="50" spans="1:16" x14ac:dyDescent="0.2">
      <c r="A50" s="188">
        <f t="shared" si="0"/>
        <v>36</v>
      </c>
      <c r="B50" s="200" t="s">
        <v>483</v>
      </c>
      <c r="C50" s="201"/>
      <c r="D50" s="202" t="s">
        <v>118</v>
      </c>
      <c r="E50" s="11" t="s">
        <v>601</v>
      </c>
      <c r="F50" s="2"/>
      <c r="G50" s="2"/>
      <c r="H50" s="11"/>
      <c r="I50" s="13"/>
      <c r="J50" s="11"/>
      <c r="K50" s="11"/>
      <c r="L50" s="11"/>
      <c r="M50" s="11"/>
      <c r="N50" s="11"/>
      <c r="O50" s="11"/>
      <c r="P50" s="11"/>
    </row>
    <row r="51" spans="1:16" x14ac:dyDescent="0.2">
      <c r="A51" s="188">
        <f t="shared" si="0"/>
        <v>37</v>
      </c>
      <c r="B51" s="200" t="s">
        <v>623</v>
      </c>
      <c r="C51" s="201"/>
      <c r="D51" s="202" t="s">
        <v>118</v>
      </c>
      <c r="E51" s="11" t="s">
        <v>579</v>
      </c>
      <c r="F51" s="2"/>
      <c r="G51" s="2"/>
      <c r="H51" s="11"/>
      <c r="I51" s="13"/>
      <c r="J51" s="11"/>
      <c r="K51" s="11"/>
      <c r="L51" s="11"/>
      <c r="M51" s="11"/>
      <c r="N51" s="11"/>
      <c r="O51" s="11"/>
      <c r="P51" s="11"/>
    </row>
    <row r="52" spans="1:16" x14ac:dyDescent="0.2">
      <c r="A52" s="188">
        <f t="shared" si="0"/>
        <v>38</v>
      </c>
      <c r="B52" s="200" t="s">
        <v>624</v>
      </c>
      <c r="C52" s="201"/>
      <c r="D52" s="202" t="s">
        <v>118</v>
      </c>
      <c r="E52" s="11" t="s">
        <v>578</v>
      </c>
      <c r="F52" s="2"/>
      <c r="G52" s="2"/>
      <c r="H52" s="11"/>
      <c r="I52" s="13"/>
      <c r="J52" s="11"/>
      <c r="K52" s="11"/>
      <c r="L52" s="11"/>
      <c r="M52" s="11"/>
      <c r="N52" s="11"/>
      <c r="O52" s="11"/>
      <c r="P52" s="11"/>
    </row>
    <row r="53" spans="1:16" x14ac:dyDescent="0.2">
      <c r="A53" s="188">
        <f t="shared" si="0"/>
        <v>39</v>
      </c>
      <c r="B53" s="200" t="s">
        <v>943</v>
      </c>
      <c r="C53" s="201"/>
      <c r="D53" s="202" t="s">
        <v>118</v>
      </c>
      <c r="E53" s="11" t="s">
        <v>578</v>
      </c>
      <c r="F53" s="2"/>
      <c r="G53" s="2"/>
      <c r="H53" s="11"/>
      <c r="I53" s="13"/>
      <c r="J53" s="11"/>
      <c r="K53" s="11"/>
      <c r="L53" s="11"/>
      <c r="M53" s="11"/>
      <c r="N53" s="11"/>
      <c r="O53" s="11"/>
      <c r="P53" s="11"/>
    </row>
    <row r="54" spans="1:16" x14ac:dyDescent="0.2">
      <c r="A54" s="188">
        <f t="shared" si="0"/>
        <v>40</v>
      </c>
      <c r="B54" s="200" t="s">
        <v>944</v>
      </c>
      <c r="C54" s="201"/>
      <c r="D54" s="202" t="s">
        <v>118</v>
      </c>
      <c r="E54" s="11" t="s">
        <v>578</v>
      </c>
      <c r="F54" s="2"/>
      <c r="G54" s="2"/>
      <c r="H54" s="11"/>
      <c r="I54" s="13"/>
      <c r="J54" s="11"/>
      <c r="K54" s="11"/>
      <c r="L54" s="11"/>
      <c r="M54" s="11"/>
      <c r="N54" s="11"/>
      <c r="O54" s="11"/>
      <c r="P54" s="11"/>
    </row>
    <row r="55" spans="1:16" x14ac:dyDescent="0.2">
      <c r="A55" s="188">
        <f t="shared" si="0"/>
        <v>41</v>
      </c>
      <c r="B55" s="200" t="s">
        <v>484</v>
      </c>
      <c r="C55" s="201"/>
      <c r="D55" s="202" t="s">
        <v>118</v>
      </c>
      <c r="E55" s="11" t="s">
        <v>579</v>
      </c>
      <c r="F55" s="2"/>
      <c r="G55" s="2"/>
      <c r="H55" s="11"/>
      <c r="I55" s="13"/>
      <c r="J55" s="11"/>
      <c r="K55" s="11"/>
      <c r="L55" s="11"/>
      <c r="M55" s="11"/>
      <c r="N55" s="11"/>
      <c r="O55" s="11"/>
      <c r="P55" s="11"/>
    </row>
    <row r="56" spans="1:16" x14ac:dyDescent="0.2">
      <c r="A56" s="188">
        <f t="shared" si="0"/>
        <v>42</v>
      </c>
      <c r="B56" s="200" t="s">
        <v>625</v>
      </c>
      <c r="C56" s="201"/>
      <c r="D56" s="202" t="s">
        <v>118</v>
      </c>
      <c r="E56" s="11" t="s">
        <v>578</v>
      </c>
      <c r="F56" s="2"/>
      <c r="G56" s="2"/>
      <c r="H56" s="11"/>
      <c r="I56" s="13"/>
      <c r="J56" s="11"/>
      <c r="K56" s="11"/>
      <c r="L56" s="11"/>
      <c r="M56" s="11"/>
      <c r="N56" s="11"/>
      <c r="O56" s="11"/>
      <c r="P56" s="11"/>
    </row>
    <row r="57" spans="1:16" x14ac:dyDescent="0.2">
      <c r="A57" s="188">
        <f t="shared" si="0"/>
        <v>43</v>
      </c>
      <c r="B57" s="200" t="s">
        <v>626</v>
      </c>
      <c r="C57" s="201"/>
      <c r="D57" s="202" t="s">
        <v>118</v>
      </c>
      <c r="E57" s="11" t="s">
        <v>579</v>
      </c>
      <c r="F57" s="2"/>
      <c r="G57" s="2"/>
      <c r="H57" s="11"/>
      <c r="I57" s="13"/>
      <c r="J57" s="11"/>
      <c r="K57" s="11"/>
      <c r="L57" s="11"/>
      <c r="M57" s="11"/>
      <c r="N57" s="11"/>
      <c r="O57" s="11"/>
      <c r="P57" s="11"/>
    </row>
    <row r="58" spans="1:16" x14ac:dyDescent="0.2">
      <c r="A58" s="188">
        <f t="shared" si="0"/>
        <v>44</v>
      </c>
      <c r="B58" s="200" t="s">
        <v>485</v>
      </c>
      <c r="C58" s="201"/>
      <c r="D58" s="202" t="s">
        <v>118</v>
      </c>
      <c r="E58" s="11" t="s">
        <v>578</v>
      </c>
      <c r="F58" s="2"/>
      <c r="G58" s="2"/>
      <c r="H58" s="11"/>
      <c r="I58" s="13"/>
      <c r="J58" s="11"/>
      <c r="K58" s="11"/>
      <c r="L58" s="11"/>
      <c r="M58" s="11"/>
      <c r="N58" s="11"/>
      <c r="O58" s="11"/>
      <c r="P58" s="11"/>
    </row>
    <row r="59" spans="1:16" x14ac:dyDescent="0.2">
      <c r="A59" s="188">
        <f t="shared" si="0"/>
        <v>45</v>
      </c>
      <c r="B59" s="200" t="s">
        <v>627</v>
      </c>
      <c r="C59" s="201"/>
      <c r="D59" s="202" t="s">
        <v>118</v>
      </c>
      <c r="E59" s="11" t="s">
        <v>578</v>
      </c>
      <c r="F59" s="2"/>
      <c r="G59" s="2"/>
      <c r="H59" s="11"/>
      <c r="I59" s="13"/>
      <c r="J59" s="11"/>
      <c r="K59" s="11"/>
      <c r="L59" s="11"/>
      <c r="M59" s="11"/>
      <c r="N59" s="11"/>
      <c r="O59" s="11"/>
      <c r="P59" s="11"/>
    </row>
    <row r="60" spans="1:16" x14ac:dyDescent="0.2">
      <c r="A60" s="188">
        <f t="shared" si="0"/>
        <v>46</v>
      </c>
      <c r="B60" s="200" t="s">
        <v>486</v>
      </c>
      <c r="C60" s="201"/>
      <c r="D60" s="202" t="s">
        <v>118</v>
      </c>
      <c r="E60" s="11" t="s">
        <v>579</v>
      </c>
      <c r="F60" s="2"/>
      <c r="G60" s="2"/>
      <c r="H60" s="11"/>
      <c r="I60" s="13"/>
      <c r="J60" s="11"/>
      <c r="K60" s="11"/>
      <c r="L60" s="11"/>
      <c r="M60" s="11"/>
      <c r="N60" s="11"/>
      <c r="O60" s="11"/>
      <c r="P60" s="11"/>
    </row>
    <row r="61" spans="1:16" x14ac:dyDescent="0.2">
      <c r="A61" s="188">
        <f t="shared" si="0"/>
        <v>47</v>
      </c>
      <c r="B61" s="200" t="s">
        <v>628</v>
      </c>
      <c r="C61" s="201"/>
      <c r="D61" s="202" t="s">
        <v>118</v>
      </c>
      <c r="E61" s="11" t="s">
        <v>578</v>
      </c>
      <c r="F61" s="2"/>
      <c r="G61" s="2"/>
      <c r="H61" s="11"/>
      <c r="I61" s="13"/>
      <c r="J61" s="11"/>
      <c r="K61" s="11"/>
      <c r="L61" s="11"/>
      <c r="M61" s="11"/>
      <c r="N61" s="11"/>
      <c r="O61" s="11"/>
      <c r="P61" s="11"/>
    </row>
    <row r="62" spans="1:16" x14ac:dyDescent="0.2">
      <c r="A62" s="188">
        <f t="shared" si="0"/>
        <v>48</v>
      </c>
      <c r="B62" s="200" t="s">
        <v>945</v>
      </c>
      <c r="C62" s="201" t="s">
        <v>946</v>
      </c>
      <c r="D62" s="202" t="s">
        <v>118</v>
      </c>
      <c r="E62" s="11" t="s">
        <v>487</v>
      </c>
      <c r="F62" s="2"/>
      <c r="G62" s="2"/>
      <c r="H62" s="11"/>
      <c r="I62" s="13"/>
      <c r="J62" s="11"/>
      <c r="K62" s="11"/>
      <c r="L62" s="11"/>
      <c r="M62" s="11"/>
      <c r="N62" s="11"/>
      <c r="O62" s="11"/>
      <c r="P62" s="11"/>
    </row>
    <row r="63" spans="1:16" x14ac:dyDescent="0.2">
      <c r="A63" s="188">
        <f t="shared" si="0"/>
        <v>49</v>
      </c>
      <c r="B63" s="200" t="s">
        <v>947</v>
      </c>
      <c r="C63" s="201" t="s">
        <v>946</v>
      </c>
      <c r="D63" s="202" t="s">
        <v>118</v>
      </c>
      <c r="E63" s="11" t="s">
        <v>578</v>
      </c>
      <c r="F63" s="2"/>
      <c r="G63" s="2"/>
      <c r="H63" s="11"/>
      <c r="I63" s="13"/>
      <c r="J63" s="11"/>
      <c r="K63" s="11"/>
      <c r="L63" s="11"/>
      <c r="M63" s="11"/>
      <c r="N63" s="11"/>
      <c r="O63" s="11"/>
      <c r="P63" s="11"/>
    </row>
    <row r="64" spans="1:16" x14ac:dyDescent="0.2">
      <c r="A64" s="188">
        <f t="shared" si="0"/>
        <v>50</v>
      </c>
      <c r="B64" s="200" t="s">
        <v>630</v>
      </c>
      <c r="C64" s="201" t="s">
        <v>948</v>
      </c>
      <c r="D64" s="202" t="s">
        <v>118</v>
      </c>
      <c r="E64" s="11" t="s">
        <v>405</v>
      </c>
      <c r="F64" s="2"/>
      <c r="G64" s="2"/>
      <c r="H64" s="11"/>
      <c r="I64" s="13"/>
      <c r="J64" s="11"/>
      <c r="K64" s="11"/>
      <c r="L64" s="11"/>
      <c r="M64" s="11"/>
      <c r="N64" s="11"/>
      <c r="O64" s="11"/>
      <c r="P64" s="11"/>
    </row>
    <row r="65" spans="1:16" x14ac:dyDescent="0.2">
      <c r="A65" s="188">
        <f t="shared" si="0"/>
        <v>51</v>
      </c>
      <c r="B65" s="200" t="s">
        <v>631</v>
      </c>
      <c r="C65" s="201" t="s">
        <v>948</v>
      </c>
      <c r="D65" s="202" t="s">
        <v>118</v>
      </c>
      <c r="E65" s="11" t="s">
        <v>602</v>
      </c>
      <c r="F65" s="2"/>
      <c r="G65" s="2"/>
      <c r="H65" s="11"/>
      <c r="I65" s="13"/>
      <c r="J65" s="11"/>
      <c r="K65" s="11"/>
      <c r="L65" s="11"/>
      <c r="M65" s="11"/>
      <c r="N65" s="11"/>
      <c r="O65" s="11"/>
      <c r="P65" s="11"/>
    </row>
    <row r="66" spans="1:16" x14ac:dyDescent="0.2">
      <c r="A66" s="188">
        <f t="shared" si="0"/>
        <v>52</v>
      </c>
      <c r="B66" s="200" t="s">
        <v>632</v>
      </c>
      <c r="C66" s="201"/>
      <c r="D66" s="202" t="s">
        <v>118</v>
      </c>
      <c r="E66" s="11" t="s">
        <v>488</v>
      </c>
      <c r="F66" s="2"/>
      <c r="G66" s="2"/>
      <c r="H66" s="11"/>
      <c r="I66" s="13"/>
      <c r="J66" s="11"/>
      <c r="K66" s="11"/>
      <c r="L66" s="11"/>
      <c r="M66" s="11"/>
      <c r="N66" s="11"/>
      <c r="O66" s="11"/>
      <c r="P66" s="11"/>
    </row>
    <row r="67" spans="1:16" x14ac:dyDescent="0.2">
      <c r="A67" s="188">
        <f t="shared" si="0"/>
        <v>53</v>
      </c>
      <c r="B67" s="200" t="s">
        <v>489</v>
      </c>
      <c r="C67" s="201"/>
      <c r="D67" s="202" t="s">
        <v>118</v>
      </c>
      <c r="E67" s="11" t="s">
        <v>579</v>
      </c>
      <c r="F67" s="2"/>
      <c r="G67" s="2"/>
      <c r="H67" s="11"/>
      <c r="I67" s="13"/>
      <c r="J67" s="11"/>
      <c r="K67" s="11"/>
      <c r="L67" s="11"/>
      <c r="M67" s="11"/>
      <c r="N67" s="11"/>
      <c r="O67" s="11"/>
      <c r="P67" s="11"/>
    </row>
    <row r="68" spans="1:16" x14ac:dyDescent="0.2">
      <c r="A68" s="188">
        <f t="shared" si="0"/>
        <v>54</v>
      </c>
      <c r="B68" s="200" t="s">
        <v>949</v>
      </c>
      <c r="C68" s="201"/>
      <c r="D68" s="202" t="s">
        <v>119</v>
      </c>
      <c r="E68" s="11" t="s">
        <v>618</v>
      </c>
      <c r="F68" s="2"/>
      <c r="G68" s="2"/>
      <c r="H68" s="11"/>
      <c r="I68" s="13"/>
      <c r="J68" s="11"/>
      <c r="K68" s="11"/>
      <c r="L68" s="11"/>
      <c r="M68" s="11"/>
      <c r="N68" s="11"/>
      <c r="O68" s="11"/>
      <c r="P68" s="11"/>
    </row>
    <row r="69" spans="1:16" x14ac:dyDescent="0.2">
      <c r="A69" s="188">
        <f t="shared" si="0"/>
        <v>55</v>
      </c>
      <c r="B69" s="200" t="s">
        <v>950</v>
      </c>
      <c r="C69" s="201"/>
      <c r="D69" s="202" t="s">
        <v>119</v>
      </c>
      <c r="E69" s="11" t="s">
        <v>585</v>
      </c>
      <c r="F69" s="2"/>
      <c r="G69" s="2"/>
      <c r="H69" s="11"/>
      <c r="I69" s="13"/>
      <c r="J69" s="11"/>
      <c r="K69" s="11"/>
      <c r="L69" s="11"/>
      <c r="M69" s="11"/>
      <c r="N69" s="11"/>
      <c r="O69" s="11"/>
      <c r="P69" s="11"/>
    </row>
    <row r="70" spans="1:16" x14ac:dyDescent="0.2">
      <c r="A70" s="188">
        <f t="shared" si="0"/>
        <v>56</v>
      </c>
      <c r="B70" s="200" t="s">
        <v>951</v>
      </c>
      <c r="C70" s="201"/>
      <c r="D70" s="202" t="s">
        <v>119</v>
      </c>
      <c r="E70" s="11" t="s">
        <v>637</v>
      </c>
      <c r="F70" s="2"/>
      <c r="G70" s="2"/>
      <c r="H70" s="11"/>
      <c r="I70" s="13"/>
      <c r="J70" s="11"/>
      <c r="K70" s="11"/>
      <c r="L70" s="11"/>
      <c r="M70" s="11"/>
      <c r="N70" s="11"/>
      <c r="O70" s="11"/>
      <c r="P70" s="11"/>
    </row>
    <row r="71" spans="1:16" x14ac:dyDescent="0.2">
      <c r="A71" s="188">
        <f t="shared" si="0"/>
        <v>57</v>
      </c>
      <c r="B71" s="203" t="s">
        <v>633</v>
      </c>
      <c r="C71" s="204"/>
      <c r="D71" s="202" t="s">
        <v>119</v>
      </c>
      <c r="E71" s="11" t="s">
        <v>618</v>
      </c>
      <c r="F71" s="2"/>
      <c r="G71" s="2"/>
      <c r="H71" s="11"/>
      <c r="I71" s="13"/>
      <c r="J71" s="11"/>
      <c r="K71" s="11"/>
      <c r="L71" s="11"/>
      <c r="M71" s="11"/>
      <c r="N71" s="11"/>
      <c r="O71" s="11"/>
      <c r="P71" s="11"/>
    </row>
    <row r="72" spans="1:16" x14ac:dyDescent="0.2">
      <c r="A72" s="188">
        <f t="shared" si="0"/>
        <v>58</v>
      </c>
      <c r="B72" s="203" t="s">
        <v>952</v>
      </c>
      <c r="C72" s="204"/>
      <c r="D72" s="202" t="s">
        <v>119</v>
      </c>
      <c r="E72" s="11" t="s">
        <v>585</v>
      </c>
      <c r="F72" s="2"/>
      <c r="G72" s="2"/>
      <c r="H72" s="11"/>
      <c r="I72" s="13"/>
      <c r="J72" s="11"/>
      <c r="K72" s="11"/>
      <c r="L72" s="11"/>
      <c r="M72" s="11"/>
      <c r="N72" s="11"/>
      <c r="O72" s="11"/>
      <c r="P72" s="11"/>
    </row>
    <row r="73" spans="1:16" x14ac:dyDescent="0.2">
      <c r="A73" s="188">
        <f t="shared" si="0"/>
        <v>59</v>
      </c>
      <c r="B73" s="203" t="s">
        <v>490</v>
      </c>
      <c r="C73" s="204"/>
      <c r="D73" s="202" t="s">
        <v>119</v>
      </c>
      <c r="E73" s="11" t="s">
        <v>601</v>
      </c>
      <c r="F73" s="2"/>
      <c r="G73" s="2"/>
      <c r="H73" s="11"/>
      <c r="I73" s="13"/>
      <c r="J73" s="11"/>
      <c r="K73" s="11"/>
      <c r="L73" s="11"/>
      <c r="M73" s="11"/>
      <c r="N73" s="11"/>
      <c r="O73" s="11"/>
      <c r="P73" s="11"/>
    </row>
    <row r="74" spans="1:16" x14ac:dyDescent="0.2">
      <c r="A74" s="188">
        <f t="shared" si="0"/>
        <v>60</v>
      </c>
      <c r="B74" s="203" t="s">
        <v>491</v>
      </c>
      <c r="C74" s="204"/>
      <c r="D74" s="202" t="s">
        <v>119</v>
      </c>
      <c r="E74" s="11" t="s">
        <v>618</v>
      </c>
      <c r="F74" s="2"/>
      <c r="G74" s="2"/>
      <c r="H74" s="11"/>
      <c r="I74" s="13"/>
      <c r="J74" s="11"/>
      <c r="K74" s="11"/>
      <c r="L74" s="11"/>
      <c r="M74" s="11"/>
      <c r="N74" s="11"/>
      <c r="O74" s="11"/>
      <c r="P74" s="11"/>
    </row>
    <row r="75" spans="1:16" x14ac:dyDescent="0.2">
      <c r="A75" s="188">
        <f t="shared" si="0"/>
        <v>61</v>
      </c>
      <c r="B75" s="203" t="s">
        <v>492</v>
      </c>
      <c r="C75" s="204"/>
      <c r="D75" s="202" t="s">
        <v>119</v>
      </c>
      <c r="E75" s="11" t="s">
        <v>585</v>
      </c>
      <c r="F75" s="2"/>
      <c r="G75" s="2"/>
      <c r="H75" s="11"/>
      <c r="I75" s="13"/>
      <c r="J75" s="11"/>
      <c r="K75" s="11"/>
      <c r="L75" s="11"/>
      <c r="M75" s="11"/>
      <c r="N75" s="11"/>
      <c r="O75" s="11"/>
      <c r="P75" s="11"/>
    </row>
    <row r="76" spans="1:16" x14ac:dyDescent="0.2">
      <c r="A76" s="188">
        <f t="shared" si="0"/>
        <v>62</v>
      </c>
      <c r="B76" s="203" t="s">
        <v>634</v>
      </c>
      <c r="C76" s="204"/>
      <c r="D76" s="202" t="s">
        <v>927</v>
      </c>
      <c r="E76" s="11" t="s">
        <v>487</v>
      </c>
      <c r="F76" s="2"/>
      <c r="G76" s="2"/>
      <c r="H76" s="11"/>
      <c r="I76" s="13"/>
      <c r="J76" s="11"/>
      <c r="K76" s="11"/>
      <c r="L76" s="11"/>
      <c r="M76" s="11"/>
      <c r="N76" s="11"/>
      <c r="O76" s="11"/>
      <c r="P76" s="11"/>
    </row>
    <row r="77" spans="1:16" x14ac:dyDescent="0.2">
      <c r="A77" s="188">
        <f t="shared" si="0"/>
        <v>63</v>
      </c>
      <c r="B77" s="203" t="s">
        <v>635</v>
      </c>
      <c r="C77" s="204"/>
      <c r="D77" s="202" t="s">
        <v>927</v>
      </c>
      <c r="E77" s="11" t="s">
        <v>601</v>
      </c>
      <c r="F77" s="2"/>
      <c r="G77" s="2"/>
      <c r="H77" s="11"/>
      <c r="I77" s="13"/>
      <c r="J77" s="11"/>
      <c r="K77" s="11"/>
      <c r="L77" s="11"/>
      <c r="M77" s="11"/>
      <c r="N77" s="11"/>
      <c r="O77" s="11"/>
      <c r="P77" s="11"/>
    </row>
    <row r="78" spans="1:16" x14ac:dyDescent="0.2">
      <c r="A78" s="188">
        <f t="shared" si="0"/>
        <v>64</v>
      </c>
      <c r="B78" s="203" t="s">
        <v>636</v>
      </c>
      <c r="C78" s="204"/>
      <c r="D78" s="202" t="s">
        <v>927</v>
      </c>
      <c r="E78" s="11" t="s">
        <v>637</v>
      </c>
      <c r="F78" s="2"/>
      <c r="G78" s="2"/>
      <c r="H78" s="11"/>
      <c r="I78" s="13"/>
      <c r="J78" s="11"/>
      <c r="K78" s="11"/>
      <c r="L78" s="11"/>
      <c r="M78" s="11"/>
      <c r="N78" s="11"/>
      <c r="O78" s="11"/>
      <c r="P78" s="11"/>
    </row>
    <row r="79" spans="1:16" x14ac:dyDescent="0.2">
      <c r="A79" s="188">
        <f t="shared" si="0"/>
        <v>65</v>
      </c>
      <c r="B79" s="203" t="s">
        <v>638</v>
      </c>
      <c r="C79" s="204"/>
      <c r="D79" s="202" t="s">
        <v>927</v>
      </c>
      <c r="E79" s="11" t="s">
        <v>621</v>
      </c>
      <c r="F79" s="2"/>
      <c r="G79" s="2"/>
      <c r="H79" s="11"/>
      <c r="I79" s="13"/>
      <c r="J79" s="11"/>
      <c r="K79" s="11"/>
      <c r="L79" s="11"/>
      <c r="M79" s="11"/>
      <c r="N79" s="11"/>
      <c r="O79" s="11"/>
      <c r="P79" s="11"/>
    </row>
    <row r="80" spans="1:16" x14ac:dyDescent="0.2">
      <c r="A80" s="188">
        <f t="shared" si="0"/>
        <v>66</v>
      </c>
      <c r="B80" s="203" t="s">
        <v>639</v>
      </c>
      <c r="C80" s="204"/>
      <c r="D80" s="202" t="s">
        <v>803</v>
      </c>
      <c r="E80" s="11" t="s">
        <v>618</v>
      </c>
      <c r="F80" s="2"/>
      <c r="G80" s="2"/>
      <c r="H80" s="11"/>
      <c r="I80" s="13"/>
      <c r="J80" s="11"/>
      <c r="K80" s="11"/>
      <c r="L80" s="11"/>
      <c r="M80" s="11"/>
      <c r="N80" s="11"/>
      <c r="O80" s="11"/>
      <c r="P80" s="11"/>
    </row>
    <row r="81" spans="1:16" x14ac:dyDescent="0.2">
      <c r="A81" s="188">
        <f t="shared" ref="A81:A89" si="1">A80+1</f>
        <v>67</v>
      </c>
      <c r="B81" s="203" t="s">
        <v>640</v>
      </c>
      <c r="C81" s="204"/>
      <c r="D81" s="202" t="s">
        <v>803</v>
      </c>
      <c r="E81" s="11" t="s">
        <v>579</v>
      </c>
      <c r="F81" s="2"/>
      <c r="G81" s="2"/>
      <c r="H81" s="11"/>
      <c r="I81" s="13"/>
      <c r="J81" s="11"/>
      <c r="K81" s="11"/>
      <c r="L81" s="11"/>
      <c r="M81" s="11"/>
      <c r="N81" s="11"/>
      <c r="O81" s="11"/>
      <c r="P81" s="11"/>
    </row>
    <row r="82" spans="1:16" x14ac:dyDescent="0.2">
      <c r="A82" s="188">
        <f t="shared" si="1"/>
        <v>68</v>
      </c>
      <c r="B82" s="203" t="s">
        <v>641</v>
      </c>
      <c r="C82" s="204"/>
      <c r="D82" s="202" t="s">
        <v>119</v>
      </c>
      <c r="E82" s="11" t="s">
        <v>642</v>
      </c>
      <c r="F82" s="2"/>
      <c r="G82" s="2"/>
      <c r="H82" s="11"/>
      <c r="I82" s="13"/>
      <c r="J82" s="11"/>
      <c r="K82" s="11"/>
      <c r="L82" s="11"/>
      <c r="M82" s="11"/>
      <c r="N82" s="11"/>
      <c r="O82" s="11"/>
      <c r="P82" s="11"/>
    </row>
    <row r="83" spans="1:16" x14ac:dyDescent="0.2">
      <c r="A83" s="188">
        <f t="shared" si="1"/>
        <v>69</v>
      </c>
      <c r="B83" s="203" t="s">
        <v>654</v>
      </c>
      <c r="C83" s="204"/>
      <c r="D83" s="202" t="s">
        <v>119</v>
      </c>
      <c r="E83" s="11" t="s">
        <v>601</v>
      </c>
      <c r="F83" s="2"/>
      <c r="G83" s="2"/>
      <c r="H83" s="11"/>
      <c r="I83" s="13"/>
      <c r="J83" s="11"/>
      <c r="K83" s="11"/>
      <c r="L83" s="11"/>
      <c r="M83" s="11"/>
      <c r="N83" s="11"/>
      <c r="O83" s="11"/>
      <c r="P83" s="11"/>
    </row>
    <row r="84" spans="1:16" x14ac:dyDescent="0.2">
      <c r="A84" s="188">
        <f t="shared" si="1"/>
        <v>70</v>
      </c>
      <c r="B84" s="203" t="s">
        <v>655</v>
      </c>
      <c r="C84" s="204"/>
      <c r="D84" s="202" t="s">
        <v>119</v>
      </c>
      <c r="E84" s="11" t="s">
        <v>618</v>
      </c>
      <c r="F84" s="2"/>
      <c r="G84" s="2"/>
      <c r="H84" s="11"/>
      <c r="I84" s="13"/>
      <c r="J84" s="11"/>
      <c r="K84" s="11"/>
      <c r="L84" s="11"/>
      <c r="M84" s="11"/>
      <c r="N84" s="11"/>
      <c r="O84" s="11"/>
      <c r="P84" s="11"/>
    </row>
    <row r="85" spans="1:16" x14ac:dyDescent="0.2">
      <c r="A85" s="188">
        <f t="shared" si="1"/>
        <v>71</v>
      </c>
      <c r="B85" s="203" t="s">
        <v>656</v>
      </c>
      <c r="C85" s="204"/>
      <c r="D85" s="202" t="s">
        <v>119</v>
      </c>
      <c r="E85" s="11" t="s">
        <v>637</v>
      </c>
      <c r="F85" s="2"/>
      <c r="G85" s="2"/>
      <c r="H85" s="11"/>
      <c r="I85" s="13"/>
      <c r="J85" s="11"/>
      <c r="K85" s="11"/>
      <c r="L85" s="11"/>
      <c r="M85" s="11"/>
      <c r="N85" s="11"/>
      <c r="O85" s="11"/>
      <c r="P85" s="11"/>
    </row>
    <row r="86" spans="1:16" x14ac:dyDescent="0.2">
      <c r="A86" s="188">
        <f t="shared" si="1"/>
        <v>72</v>
      </c>
      <c r="B86" s="203" t="s">
        <v>657</v>
      </c>
      <c r="C86" s="204"/>
      <c r="D86" s="202" t="s">
        <v>119</v>
      </c>
      <c r="E86" s="11" t="s">
        <v>493</v>
      </c>
      <c r="F86" s="2"/>
      <c r="G86" s="2"/>
      <c r="H86" s="11"/>
      <c r="I86" s="13"/>
      <c r="J86" s="11"/>
      <c r="K86" s="11"/>
      <c r="L86" s="11"/>
      <c r="M86" s="11"/>
      <c r="N86" s="11"/>
      <c r="O86" s="11"/>
      <c r="P86" s="11"/>
    </row>
    <row r="87" spans="1:16" x14ac:dyDescent="0.2">
      <c r="A87" s="188">
        <f t="shared" si="1"/>
        <v>73</v>
      </c>
      <c r="B87" s="210" t="s">
        <v>658</v>
      </c>
      <c r="C87" s="211"/>
      <c r="D87" s="202" t="s">
        <v>119</v>
      </c>
      <c r="E87" s="11" t="s">
        <v>585</v>
      </c>
      <c r="F87" s="2"/>
      <c r="G87" s="2"/>
      <c r="H87" s="11"/>
      <c r="I87" s="13"/>
      <c r="J87" s="11"/>
      <c r="K87" s="11"/>
      <c r="L87" s="11"/>
      <c r="M87" s="11"/>
      <c r="N87" s="11"/>
      <c r="O87" s="11"/>
      <c r="P87" s="11"/>
    </row>
    <row r="88" spans="1:16" x14ac:dyDescent="0.2">
      <c r="A88" s="188">
        <f t="shared" si="1"/>
        <v>74</v>
      </c>
      <c r="B88" s="203" t="s">
        <v>659</v>
      </c>
      <c r="C88" s="204"/>
      <c r="D88" s="202" t="s">
        <v>953</v>
      </c>
      <c r="E88" s="11">
        <v>3</v>
      </c>
      <c r="F88" s="2"/>
      <c r="G88" s="2"/>
      <c r="H88" s="11"/>
      <c r="I88" s="13"/>
      <c r="J88" s="11"/>
      <c r="K88" s="11"/>
      <c r="L88" s="11"/>
      <c r="M88" s="11"/>
      <c r="N88" s="11"/>
      <c r="O88" s="11"/>
      <c r="P88" s="11"/>
    </row>
    <row r="89" spans="1:16" x14ac:dyDescent="0.2">
      <c r="A89" s="188">
        <f t="shared" si="1"/>
        <v>75</v>
      </c>
      <c r="B89" s="14" t="s">
        <v>660</v>
      </c>
      <c r="C89" s="14"/>
      <c r="D89" s="12" t="s">
        <v>661</v>
      </c>
      <c r="E89" s="11" t="s">
        <v>602</v>
      </c>
      <c r="F89" s="2"/>
      <c r="G89" s="2"/>
      <c r="H89" s="11"/>
      <c r="I89" s="13"/>
      <c r="J89" s="11"/>
      <c r="K89" s="11"/>
      <c r="L89" s="11"/>
      <c r="M89" s="11"/>
      <c r="N89" s="11"/>
      <c r="O89" s="11"/>
      <c r="P89" s="11"/>
    </row>
    <row r="90" spans="1:16" x14ac:dyDescent="0.2">
      <c r="A90" s="5"/>
      <c r="B90" s="33" t="s">
        <v>125</v>
      </c>
      <c r="C90" s="33"/>
      <c r="D90" s="116"/>
      <c r="E90" s="7"/>
      <c r="F90" s="2"/>
      <c r="G90" s="2"/>
      <c r="H90" s="2"/>
      <c r="I90" s="2"/>
      <c r="J90" s="2"/>
      <c r="K90" s="117"/>
      <c r="L90" s="2"/>
      <c r="M90" s="2"/>
      <c r="N90" s="2"/>
      <c r="O90" s="2"/>
      <c r="P90" s="2"/>
    </row>
    <row r="91" spans="1:16" x14ac:dyDescent="0.2">
      <c r="A91" s="5"/>
      <c r="B91" s="33" t="s">
        <v>663</v>
      </c>
      <c r="C91" s="33"/>
      <c r="D91" s="118"/>
      <c r="E91" s="7"/>
      <c r="F91" s="2"/>
      <c r="G91" s="2"/>
      <c r="H91" s="2"/>
      <c r="I91" s="2"/>
      <c r="J91" s="2"/>
      <c r="K91" s="117"/>
      <c r="L91" s="2"/>
      <c r="M91" s="2"/>
      <c r="N91" s="2"/>
      <c r="O91" s="2"/>
      <c r="P91" s="2"/>
    </row>
    <row r="92" spans="1:16" x14ac:dyDescent="0.2">
      <c r="A92" s="5"/>
      <c r="B92" s="33" t="s">
        <v>153</v>
      </c>
      <c r="C92" s="33"/>
      <c r="D92" s="116"/>
      <c r="E92" s="7"/>
      <c r="F92" s="2"/>
      <c r="G92" s="2"/>
      <c r="H92" s="2"/>
      <c r="I92" s="2"/>
      <c r="J92" s="2"/>
      <c r="K92" s="117"/>
      <c r="L92" s="2"/>
      <c r="M92" s="2"/>
      <c r="N92" s="2"/>
      <c r="O92" s="2"/>
      <c r="P92" s="2"/>
    </row>
    <row r="93" spans="1:16" x14ac:dyDescent="0.2">
      <c r="E93" s="52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x14ac:dyDescent="0.2">
      <c r="E94" s="52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ht="13.5" customHeight="1" x14ac:dyDescent="0.2">
      <c r="E95" s="52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19" customFormat="1" x14ac:dyDescent="0.2">
      <c r="B96" s="59" t="s">
        <v>974</v>
      </c>
      <c r="D96" s="149"/>
      <c r="F96" s="59" t="s">
        <v>975</v>
      </c>
      <c r="G96" s="59"/>
      <c r="H96" s="149"/>
      <c r="I96" s="149"/>
      <c r="J96" s="150"/>
      <c r="K96" s="150"/>
      <c r="L96" s="150"/>
      <c r="M96" s="150"/>
      <c r="N96" s="150"/>
      <c r="O96" s="150"/>
    </row>
    <row r="97" spans="2:15" s="19" customFormat="1" x14ac:dyDescent="0.2">
      <c r="B97" s="151" t="s">
        <v>756</v>
      </c>
      <c r="D97" s="152"/>
      <c r="E97" s="150"/>
      <c r="F97" s="59"/>
      <c r="G97" s="59"/>
      <c r="J97" s="153" t="s">
        <v>756</v>
      </c>
      <c r="K97" s="150"/>
      <c r="L97" s="154"/>
      <c r="M97" s="154"/>
      <c r="N97" s="154"/>
      <c r="O97" s="150"/>
    </row>
    <row r="98" spans="2:15" s="19" customFormat="1" x14ac:dyDescent="0.2">
      <c r="B98" s="151"/>
      <c r="D98" s="152"/>
      <c r="E98" s="150"/>
      <c r="H98" s="149"/>
      <c r="I98" s="149"/>
      <c r="J98" s="150"/>
      <c r="K98" s="150"/>
      <c r="L98" s="154"/>
      <c r="M98" s="154"/>
      <c r="N98" s="154"/>
      <c r="O98" s="150"/>
    </row>
    <row r="99" spans="2:15" s="19" customFormat="1" x14ac:dyDescent="0.2">
      <c r="B99" s="148" t="s">
        <v>976</v>
      </c>
      <c r="D99" s="149"/>
      <c r="E99" s="150"/>
      <c r="F99" s="59" t="s">
        <v>969</v>
      </c>
      <c r="G99" s="59"/>
      <c r="H99" s="150"/>
      <c r="I99" s="150"/>
      <c r="J99" s="150"/>
      <c r="K99" s="150"/>
      <c r="L99" s="154"/>
      <c r="M99" s="154"/>
      <c r="N99" s="154"/>
      <c r="O99" s="150"/>
    </row>
  </sheetData>
  <mergeCells count="20">
    <mergeCell ref="A1:P1"/>
    <mergeCell ref="A2:P2"/>
    <mergeCell ref="M8:N8"/>
    <mergeCell ref="A11:A14"/>
    <mergeCell ref="B11:B14"/>
    <mergeCell ref="D11:D14"/>
    <mergeCell ref="E11:E14"/>
    <mergeCell ref="F11:K11"/>
    <mergeCell ref="L11:P11"/>
    <mergeCell ref="F12:F14"/>
    <mergeCell ref="G12:G14"/>
    <mergeCell ref="H12:H14"/>
    <mergeCell ref="I12:I14"/>
    <mergeCell ref="J12:J14"/>
    <mergeCell ref="K12:K14"/>
    <mergeCell ref="L12:L14"/>
    <mergeCell ref="M12:M14"/>
    <mergeCell ref="N12:N14"/>
    <mergeCell ref="O12:O14"/>
    <mergeCell ref="P12:P14"/>
  </mergeCells>
  <phoneticPr fontId="2" type="noConversion"/>
  <pageMargins left="0.75" right="0.75" top="0.64" bottom="0.56000000000000005" header="0.5" footer="0.5"/>
  <pageSetup paperSize="9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135"/>
  <sheetViews>
    <sheetView showZeros="0" workbookViewId="0">
      <selection activeCell="I15" sqref="I15"/>
    </sheetView>
  </sheetViews>
  <sheetFormatPr defaultColWidth="8.85546875" defaultRowHeight="12.75" x14ac:dyDescent="0.2"/>
  <cols>
    <col min="1" max="1" width="4" style="221" customWidth="1"/>
    <col min="2" max="2" width="55.85546875" style="217" customWidth="1"/>
    <col min="3" max="3" width="5.85546875" style="152" customWidth="1"/>
    <col min="4" max="4" width="6.140625" style="152" customWidth="1"/>
    <col min="5" max="6" width="6" style="221" customWidth="1"/>
    <col min="7" max="10" width="7.140625" style="221" customWidth="1"/>
    <col min="11" max="11" width="6.5703125" style="221" customWidth="1"/>
    <col min="12" max="13" width="7.42578125" style="221" customWidth="1"/>
    <col min="14" max="14" width="8.140625" style="221" customWidth="1"/>
    <col min="15" max="15" width="9" style="221" customWidth="1"/>
    <col min="16" max="16" width="5.28515625" style="221" customWidth="1"/>
    <col min="17" max="16384" width="8.85546875" style="221"/>
  </cols>
  <sheetData>
    <row r="1" spans="1:16" s="214" customFormat="1" x14ac:dyDescent="0.2">
      <c r="A1" s="300" t="s">
        <v>345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213"/>
      <c r="O1" s="213"/>
    </row>
    <row r="2" spans="1:16" s="214" customFormat="1" x14ac:dyDescent="0.2">
      <c r="A2" s="300" t="s">
        <v>761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213"/>
      <c r="O2" s="213"/>
    </row>
    <row r="3" spans="1:16" s="214" customFormat="1" x14ac:dyDescent="0.2">
      <c r="A3" s="133" t="s">
        <v>752</v>
      </c>
      <c r="B3" s="215"/>
      <c r="C3" s="53"/>
      <c r="D3" s="53"/>
      <c r="E3" s="53"/>
      <c r="F3" s="53"/>
      <c r="G3" s="53"/>
      <c r="H3" s="53"/>
      <c r="I3" s="53"/>
      <c r="J3" s="53"/>
      <c r="K3" s="53"/>
      <c r="L3" s="53"/>
      <c r="M3" s="213"/>
      <c r="N3" s="213"/>
      <c r="O3" s="213"/>
    </row>
    <row r="4" spans="1:16" s="214" customFormat="1" x14ac:dyDescent="0.2">
      <c r="A4" s="4" t="s">
        <v>754</v>
      </c>
      <c r="B4" s="216"/>
      <c r="C4" s="53"/>
      <c r="D4" s="53"/>
      <c r="E4" s="53"/>
      <c r="F4" s="53"/>
      <c r="G4" s="53"/>
      <c r="H4" s="53"/>
      <c r="I4" s="53"/>
      <c r="J4" s="53"/>
      <c r="K4" s="53"/>
      <c r="L4" s="53"/>
      <c r="M4" s="213"/>
      <c r="N4" s="213"/>
      <c r="O4" s="213"/>
    </row>
    <row r="5" spans="1:16" s="214" customFormat="1" x14ac:dyDescent="0.2">
      <c r="A5" s="4" t="s">
        <v>235</v>
      </c>
      <c r="B5" s="216"/>
      <c r="C5" s="53"/>
      <c r="D5" s="53"/>
      <c r="E5" s="53"/>
      <c r="F5" s="53"/>
      <c r="G5" s="53"/>
      <c r="H5" s="53"/>
      <c r="I5" s="53"/>
      <c r="J5" s="53"/>
      <c r="K5" s="53"/>
      <c r="L5" s="53"/>
      <c r="M5" s="213"/>
      <c r="N5" s="213"/>
      <c r="O5" s="213"/>
    </row>
    <row r="6" spans="1:16" s="214" customFormat="1" x14ac:dyDescent="0.2">
      <c r="A6" s="4" t="s">
        <v>753</v>
      </c>
      <c r="B6" s="216"/>
      <c r="C6" s="53"/>
      <c r="D6" s="53"/>
      <c r="E6" s="53"/>
      <c r="F6" s="53"/>
      <c r="G6" s="53"/>
      <c r="H6" s="4" t="s">
        <v>127</v>
      </c>
      <c r="I6" s="4"/>
      <c r="J6" s="293"/>
      <c r="K6" s="292"/>
      <c r="L6" s="71" t="s">
        <v>149</v>
      </c>
      <c r="M6" s="213"/>
      <c r="N6" s="213"/>
      <c r="O6" s="213"/>
    </row>
    <row r="7" spans="1:16" s="214" customFormat="1" x14ac:dyDescent="0.2">
      <c r="A7" s="4" t="s">
        <v>964</v>
      </c>
      <c r="B7" s="53"/>
      <c r="C7" s="53"/>
      <c r="D7" s="4"/>
      <c r="E7" s="53"/>
      <c r="F7" s="53"/>
      <c r="G7" s="53"/>
      <c r="H7" s="52"/>
      <c r="I7" s="62" t="s">
        <v>755</v>
      </c>
      <c r="J7" s="145"/>
      <c r="K7" s="52"/>
      <c r="L7" s="4"/>
      <c r="M7" s="213"/>
      <c r="N7" s="213"/>
      <c r="O7" s="213"/>
    </row>
    <row r="8" spans="1:16" s="214" customFormat="1" x14ac:dyDescent="0.2">
      <c r="A8" s="4"/>
      <c r="B8" s="53"/>
      <c r="C8" s="53"/>
      <c r="D8" s="53"/>
      <c r="E8" s="53"/>
      <c r="F8" s="53"/>
      <c r="G8" s="53"/>
      <c r="H8" s="53"/>
      <c r="I8" s="53"/>
      <c r="J8" s="301"/>
      <c r="K8" s="301"/>
      <c r="L8" s="301"/>
      <c r="M8" s="213"/>
      <c r="N8" s="213"/>
      <c r="O8" s="213"/>
    </row>
    <row r="9" spans="1:16" x14ac:dyDescent="0.2">
      <c r="A9" s="4" t="s">
        <v>760</v>
      </c>
      <c r="C9" s="218"/>
      <c r="D9" s="218"/>
      <c r="E9" s="219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</row>
    <row r="10" spans="1:16" s="19" customFormat="1" x14ac:dyDescent="0.2">
      <c r="A10" s="296" t="s">
        <v>151</v>
      </c>
      <c r="B10" s="297" t="s">
        <v>128</v>
      </c>
      <c r="C10" s="296" t="s">
        <v>129</v>
      </c>
      <c r="D10" s="291" t="s">
        <v>130</v>
      </c>
      <c r="E10" s="295" t="s">
        <v>131</v>
      </c>
      <c r="F10" s="295"/>
      <c r="G10" s="295"/>
      <c r="H10" s="295"/>
      <c r="I10" s="295"/>
      <c r="J10" s="295"/>
      <c r="K10" s="295" t="s">
        <v>132</v>
      </c>
      <c r="L10" s="295"/>
      <c r="M10" s="295"/>
      <c r="N10" s="295"/>
      <c r="O10" s="295"/>
    </row>
    <row r="11" spans="1:16" s="19" customFormat="1" x14ac:dyDescent="0.2">
      <c r="A11" s="296"/>
      <c r="B11" s="298"/>
      <c r="C11" s="296"/>
      <c r="D11" s="291"/>
      <c r="E11" s="291" t="s">
        <v>133</v>
      </c>
      <c r="F11" s="291" t="s">
        <v>134</v>
      </c>
      <c r="G11" s="291" t="s">
        <v>135</v>
      </c>
      <c r="H11" s="291" t="s">
        <v>136</v>
      </c>
      <c r="I11" s="291" t="s">
        <v>137</v>
      </c>
      <c r="J11" s="291" t="s">
        <v>138</v>
      </c>
      <c r="K11" s="291" t="s">
        <v>139</v>
      </c>
      <c r="L11" s="291" t="s">
        <v>140</v>
      </c>
      <c r="M11" s="291" t="s">
        <v>141</v>
      </c>
      <c r="N11" s="291" t="s">
        <v>137</v>
      </c>
      <c r="O11" s="291" t="s">
        <v>142</v>
      </c>
    </row>
    <row r="12" spans="1:16" s="19" customFormat="1" x14ac:dyDescent="0.2">
      <c r="A12" s="296"/>
      <c r="B12" s="298"/>
      <c r="C12" s="296"/>
      <c r="D12" s="291"/>
      <c r="E12" s="291" t="s">
        <v>143</v>
      </c>
      <c r="F12" s="291" t="s">
        <v>144</v>
      </c>
      <c r="G12" s="291" t="s">
        <v>145</v>
      </c>
      <c r="H12" s="291"/>
      <c r="I12" s="291"/>
      <c r="J12" s="291"/>
      <c r="K12" s="291"/>
      <c r="L12" s="291" t="s">
        <v>145</v>
      </c>
      <c r="M12" s="291"/>
      <c r="N12" s="291"/>
      <c r="O12" s="291"/>
    </row>
    <row r="13" spans="1:16" s="19" customFormat="1" x14ac:dyDescent="0.2">
      <c r="A13" s="296"/>
      <c r="B13" s="299"/>
      <c r="C13" s="296"/>
      <c r="D13" s="291"/>
      <c r="E13" s="291" t="s">
        <v>146</v>
      </c>
      <c r="F13" s="291" t="s">
        <v>147</v>
      </c>
      <c r="G13" s="291" t="s">
        <v>148</v>
      </c>
      <c r="H13" s="291" t="s">
        <v>149</v>
      </c>
      <c r="I13" s="291" t="s">
        <v>149</v>
      </c>
      <c r="J13" s="291" t="s">
        <v>149</v>
      </c>
      <c r="K13" s="291" t="s">
        <v>150</v>
      </c>
      <c r="L13" s="291" t="s">
        <v>148</v>
      </c>
      <c r="M13" s="291" t="s">
        <v>149</v>
      </c>
      <c r="N13" s="291" t="s">
        <v>149</v>
      </c>
      <c r="O13" s="291"/>
    </row>
    <row r="14" spans="1:16" x14ac:dyDescent="0.2">
      <c r="A14" s="20"/>
      <c r="B14" s="222" t="s">
        <v>90</v>
      </c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0"/>
    </row>
    <row r="15" spans="1:16" ht="43.5" customHeight="1" x14ac:dyDescent="0.2">
      <c r="A15" s="223">
        <v>1</v>
      </c>
      <c r="B15" s="138" t="s">
        <v>414</v>
      </c>
      <c r="C15" s="1" t="s">
        <v>155</v>
      </c>
      <c r="D15" s="2">
        <v>1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20"/>
    </row>
    <row r="16" spans="1:16" ht="13.5" customHeight="1" x14ac:dyDescent="0.2">
      <c r="A16" s="223">
        <v>2</v>
      </c>
      <c r="B16" s="5" t="s">
        <v>768</v>
      </c>
      <c r="C16" s="1" t="s">
        <v>155</v>
      </c>
      <c r="D16" s="2">
        <v>24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20"/>
    </row>
    <row r="17" spans="1:16" ht="28.5" customHeight="1" x14ac:dyDescent="0.2">
      <c r="A17" s="223">
        <v>3</v>
      </c>
      <c r="B17" s="138" t="s">
        <v>420</v>
      </c>
      <c r="C17" s="1" t="s">
        <v>155</v>
      </c>
      <c r="D17" s="2">
        <v>3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20"/>
    </row>
    <row r="18" spans="1:16" ht="12.75" customHeight="1" x14ac:dyDescent="0.2">
      <c r="A18" s="223">
        <v>4</v>
      </c>
      <c r="B18" s="190" t="s">
        <v>421</v>
      </c>
      <c r="C18" s="1" t="s">
        <v>155</v>
      </c>
      <c r="D18" s="2">
        <v>15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20"/>
    </row>
    <row r="19" spans="1:16" ht="12.75" customHeight="1" x14ac:dyDescent="0.2">
      <c r="A19" s="223">
        <v>5</v>
      </c>
      <c r="B19" s="176" t="s">
        <v>422</v>
      </c>
      <c r="C19" s="1" t="s">
        <v>155</v>
      </c>
      <c r="D19" s="2">
        <v>8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20"/>
    </row>
    <row r="20" spans="1:16" ht="12.75" customHeight="1" x14ac:dyDescent="0.2">
      <c r="A20" s="223">
        <v>6</v>
      </c>
      <c r="B20" s="190" t="s">
        <v>12</v>
      </c>
      <c r="C20" s="1" t="s">
        <v>155</v>
      </c>
      <c r="D20" s="2">
        <v>86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20"/>
    </row>
    <row r="21" spans="1:16" ht="12.75" customHeight="1" x14ac:dyDescent="0.2">
      <c r="A21" s="223">
        <v>7</v>
      </c>
      <c r="B21" s="190" t="s">
        <v>10</v>
      </c>
      <c r="C21" s="1" t="s">
        <v>155</v>
      </c>
      <c r="D21" s="2">
        <v>22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20"/>
    </row>
    <row r="22" spans="1:16" ht="13.5" customHeight="1" x14ac:dyDescent="0.2">
      <c r="A22" s="223">
        <v>8</v>
      </c>
      <c r="B22" s="190" t="s">
        <v>11</v>
      </c>
      <c r="C22" s="1" t="s">
        <v>155</v>
      </c>
      <c r="D22" s="2">
        <v>1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20"/>
    </row>
    <row r="23" spans="1:16" ht="13.5" customHeight="1" x14ac:dyDescent="0.2">
      <c r="A23" s="223">
        <v>9</v>
      </c>
      <c r="B23" s="224" t="s">
        <v>423</v>
      </c>
      <c r="C23" s="134" t="s">
        <v>155</v>
      </c>
      <c r="D23" s="229">
        <v>1</v>
      </c>
      <c r="E23" s="2"/>
      <c r="F23" s="2"/>
      <c r="G23" s="2"/>
      <c r="H23" s="229"/>
      <c r="I23" s="2"/>
      <c r="J23" s="2"/>
      <c r="K23" s="2"/>
      <c r="L23" s="2"/>
      <c r="M23" s="2"/>
      <c r="N23" s="2"/>
      <c r="O23" s="2"/>
      <c r="P23" s="220"/>
    </row>
    <row r="24" spans="1:16" ht="13.5" customHeight="1" x14ac:dyDescent="0.2">
      <c r="A24" s="223">
        <v>10</v>
      </c>
      <c r="B24" s="190" t="s">
        <v>424</v>
      </c>
      <c r="C24" s="134" t="s">
        <v>155</v>
      </c>
      <c r="D24" s="7">
        <f>114-8+8</f>
        <v>114</v>
      </c>
      <c r="E24" s="2"/>
      <c r="F24" s="2"/>
      <c r="G24" s="2"/>
      <c r="H24" s="7"/>
      <c r="I24" s="2"/>
      <c r="J24" s="2"/>
      <c r="K24" s="2"/>
      <c r="L24" s="2"/>
      <c r="M24" s="2"/>
      <c r="N24" s="2"/>
      <c r="O24" s="2"/>
      <c r="P24" s="220"/>
    </row>
    <row r="25" spans="1:16" ht="13.5" customHeight="1" x14ac:dyDescent="0.2">
      <c r="A25" s="223">
        <v>11</v>
      </c>
      <c r="B25" s="190" t="s">
        <v>425</v>
      </c>
      <c r="C25" s="1" t="s">
        <v>155</v>
      </c>
      <c r="D25" s="2">
        <v>2</v>
      </c>
      <c r="E25" s="2"/>
      <c r="F25" s="2"/>
      <c r="G25" s="2"/>
      <c r="H25" s="3"/>
      <c r="I25" s="2"/>
      <c r="J25" s="2"/>
      <c r="K25" s="2"/>
      <c r="L25" s="2"/>
      <c r="M25" s="2"/>
      <c r="N25" s="2"/>
      <c r="O25" s="2"/>
      <c r="P25" s="220"/>
    </row>
    <row r="26" spans="1:16" ht="13.5" customHeight="1" x14ac:dyDescent="0.2">
      <c r="A26" s="223">
        <v>12</v>
      </c>
      <c r="B26" s="190" t="s">
        <v>426</v>
      </c>
      <c r="C26" s="1" t="s">
        <v>155</v>
      </c>
      <c r="D26" s="2">
        <v>30</v>
      </c>
      <c r="E26" s="2"/>
      <c r="F26" s="2"/>
      <c r="G26" s="2"/>
      <c r="H26" s="23"/>
      <c r="I26" s="2"/>
      <c r="J26" s="2"/>
      <c r="K26" s="2"/>
      <c r="L26" s="2"/>
      <c r="M26" s="2"/>
      <c r="N26" s="2"/>
      <c r="O26" s="2"/>
      <c r="P26" s="220"/>
    </row>
    <row r="27" spans="1:16" ht="12.75" customHeight="1" x14ac:dyDescent="0.2">
      <c r="A27" s="223">
        <v>13</v>
      </c>
      <c r="B27" s="190" t="s">
        <v>427</v>
      </c>
      <c r="C27" s="1" t="s">
        <v>155</v>
      </c>
      <c r="D27" s="2">
        <v>1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20"/>
    </row>
    <row r="28" spans="1:16" ht="13.5" customHeight="1" x14ac:dyDescent="0.2">
      <c r="A28" s="223">
        <v>14</v>
      </c>
      <c r="B28" s="190" t="s">
        <v>428</v>
      </c>
      <c r="C28" s="1" t="s">
        <v>155</v>
      </c>
      <c r="D28" s="2">
        <v>1</v>
      </c>
      <c r="E28" s="2"/>
      <c r="F28" s="2"/>
      <c r="G28" s="2"/>
      <c r="H28" s="3"/>
      <c r="I28" s="2"/>
      <c r="J28" s="2"/>
      <c r="K28" s="2"/>
      <c r="L28" s="2"/>
      <c r="M28" s="2"/>
      <c r="N28" s="2"/>
      <c r="O28" s="2"/>
      <c r="P28" s="220"/>
    </row>
    <row r="29" spans="1:16" ht="12.75" customHeight="1" x14ac:dyDescent="0.2">
      <c r="A29" s="223">
        <v>15</v>
      </c>
      <c r="B29" s="138" t="s">
        <v>14</v>
      </c>
      <c r="C29" s="197" t="s">
        <v>157</v>
      </c>
      <c r="D29" s="2" t="s">
        <v>578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20"/>
    </row>
    <row r="30" spans="1:16" ht="12.75" customHeight="1" x14ac:dyDescent="0.2">
      <c r="A30" s="223">
        <v>16</v>
      </c>
      <c r="B30" s="138" t="s">
        <v>15</v>
      </c>
      <c r="C30" s="197" t="s">
        <v>157</v>
      </c>
      <c r="D30" s="2" t="s">
        <v>429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20"/>
    </row>
    <row r="31" spans="1:16" ht="12.75" customHeight="1" x14ac:dyDescent="0.2">
      <c r="A31" s="223">
        <v>17</v>
      </c>
      <c r="B31" s="138" t="s">
        <v>16</v>
      </c>
      <c r="C31" s="197" t="s">
        <v>157</v>
      </c>
      <c r="D31" s="2" t="s">
        <v>601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20"/>
    </row>
    <row r="32" spans="1:16" ht="12.75" customHeight="1" x14ac:dyDescent="0.2">
      <c r="A32" s="223">
        <v>18</v>
      </c>
      <c r="B32" s="138" t="s">
        <v>17</v>
      </c>
      <c r="C32" s="197" t="s">
        <v>157</v>
      </c>
      <c r="D32" s="2" t="s">
        <v>585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20"/>
    </row>
    <row r="33" spans="1:20" ht="12.75" customHeight="1" x14ac:dyDescent="0.2">
      <c r="A33" s="223">
        <v>19</v>
      </c>
      <c r="B33" s="138" t="s">
        <v>18</v>
      </c>
      <c r="C33" s="197" t="s">
        <v>157</v>
      </c>
      <c r="D33" s="2" t="s">
        <v>601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20" ht="12.75" customHeight="1" x14ac:dyDescent="0.2">
      <c r="A34" s="223">
        <v>20</v>
      </c>
      <c r="B34" s="76" t="s">
        <v>430</v>
      </c>
      <c r="C34" s="197" t="s">
        <v>157</v>
      </c>
      <c r="D34" s="2" t="s">
        <v>602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20" ht="12.75" customHeight="1" x14ac:dyDescent="0.2">
      <c r="A35" s="223">
        <v>21</v>
      </c>
      <c r="B35" s="76" t="s">
        <v>431</v>
      </c>
      <c r="C35" s="197" t="s">
        <v>157</v>
      </c>
      <c r="D35" s="2" t="s">
        <v>602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20" ht="12.75" customHeight="1" x14ac:dyDescent="0.2">
      <c r="A36" s="223">
        <v>22</v>
      </c>
      <c r="B36" s="76" t="s">
        <v>432</v>
      </c>
      <c r="C36" s="197" t="s">
        <v>157</v>
      </c>
      <c r="D36" s="2" t="s">
        <v>405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20" ht="12.75" customHeight="1" x14ac:dyDescent="0.2">
      <c r="A37" s="223">
        <v>23</v>
      </c>
      <c r="B37" s="76" t="s">
        <v>433</v>
      </c>
      <c r="C37" s="197" t="s">
        <v>157</v>
      </c>
      <c r="D37" s="2" t="s">
        <v>435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20" ht="12.75" customHeight="1" x14ac:dyDescent="0.2">
      <c r="A38" s="223">
        <v>24</v>
      </c>
      <c r="B38" s="76" t="s">
        <v>434</v>
      </c>
      <c r="C38" s="197" t="s">
        <v>157</v>
      </c>
      <c r="D38" s="2" t="s">
        <v>602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20" ht="13.5" customHeight="1" x14ac:dyDescent="0.2">
      <c r="A39" s="223">
        <v>25</v>
      </c>
      <c r="B39" s="190" t="s">
        <v>19</v>
      </c>
      <c r="C39" s="197" t="s">
        <v>157</v>
      </c>
      <c r="D39" s="2">
        <v>30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/>
      <c r="Q39" s="4"/>
      <c r="R39" s="4"/>
      <c r="S39" s="4"/>
      <c r="T39" s="4"/>
    </row>
    <row r="40" spans="1:20" ht="13.5" customHeight="1" x14ac:dyDescent="0.2">
      <c r="A40" s="223">
        <v>26</v>
      </c>
      <c r="B40" s="190" t="s">
        <v>20</v>
      </c>
      <c r="C40" s="197" t="s">
        <v>157</v>
      </c>
      <c r="D40" s="2">
        <v>20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/>
      <c r="Q40" s="4"/>
      <c r="R40" s="4"/>
      <c r="S40" s="4"/>
      <c r="T40" s="4"/>
    </row>
    <row r="41" spans="1:20" ht="12.75" customHeight="1" x14ac:dyDescent="0.2">
      <c r="A41" s="223">
        <v>27</v>
      </c>
      <c r="B41" s="190" t="s">
        <v>21</v>
      </c>
      <c r="C41" s="197" t="s">
        <v>157</v>
      </c>
      <c r="D41" s="2">
        <v>28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/>
      <c r="Q41" s="4"/>
      <c r="R41" s="4"/>
      <c r="S41" s="4"/>
      <c r="T41" s="4"/>
    </row>
    <row r="42" spans="1:20" x14ac:dyDescent="0.2">
      <c r="A42" s="223">
        <v>28</v>
      </c>
      <c r="B42" s="190" t="s">
        <v>22</v>
      </c>
      <c r="C42" s="197" t="s">
        <v>157</v>
      </c>
      <c r="D42" s="2">
        <v>38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4"/>
      <c r="Q42" s="4"/>
      <c r="R42" s="4"/>
      <c r="S42" s="4"/>
      <c r="T42" s="4"/>
    </row>
    <row r="43" spans="1:20" x14ac:dyDescent="0.2">
      <c r="A43" s="223">
        <v>29</v>
      </c>
      <c r="B43" s="138" t="s">
        <v>23</v>
      </c>
      <c r="C43" s="197" t="s">
        <v>157</v>
      </c>
      <c r="D43" s="2">
        <v>1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4"/>
      <c r="Q43" s="4"/>
      <c r="R43" s="4"/>
      <c r="S43" s="4"/>
      <c r="T43" s="4"/>
    </row>
    <row r="44" spans="1:20" x14ac:dyDescent="0.2">
      <c r="A44" s="223">
        <v>30</v>
      </c>
      <c r="B44" s="5" t="s">
        <v>437</v>
      </c>
      <c r="C44" s="197" t="s">
        <v>157</v>
      </c>
      <c r="D44" s="2">
        <v>20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4"/>
      <c r="Q44" s="4"/>
      <c r="R44" s="4"/>
      <c r="S44" s="4"/>
      <c r="T44" s="4"/>
    </row>
    <row r="45" spans="1:20" x14ac:dyDescent="0.2">
      <c r="A45" s="223">
        <v>31</v>
      </c>
      <c r="B45" s="5" t="s">
        <v>438</v>
      </c>
      <c r="C45" s="197" t="s">
        <v>157</v>
      </c>
      <c r="D45" s="2">
        <v>4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4"/>
      <c r="Q45" s="4"/>
      <c r="R45" s="4"/>
      <c r="S45" s="4"/>
      <c r="T45" s="4"/>
    </row>
    <row r="46" spans="1:20" x14ac:dyDescent="0.2">
      <c r="A46" s="223">
        <v>32</v>
      </c>
      <c r="B46" s="189" t="s">
        <v>439</v>
      </c>
      <c r="C46" s="197" t="s">
        <v>157</v>
      </c>
      <c r="D46" s="2">
        <f>178-8+8</f>
        <v>178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4"/>
      <c r="Q46" s="4"/>
      <c r="R46" s="4"/>
      <c r="S46" s="4"/>
      <c r="T46" s="4"/>
    </row>
    <row r="47" spans="1:20" x14ac:dyDescent="0.2">
      <c r="A47" s="223">
        <v>33</v>
      </c>
      <c r="B47" s="189" t="s">
        <v>440</v>
      </c>
      <c r="C47" s="197" t="s">
        <v>157</v>
      </c>
      <c r="D47" s="2">
        <v>3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4"/>
      <c r="Q47" s="4"/>
      <c r="R47" s="4"/>
      <c r="S47" s="4"/>
      <c r="T47" s="4"/>
    </row>
    <row r="48" spans="1:20" x14ac:dyDescent="0.2">
      <c r="A48" s="223">
        <v>34</v>
      </c>
      <c r="B48" s="189" t="s">
        <v>441</v>
      </c>
      <c r="C48" s="197" t="s">
        <v>157</v>
      </c>
      <c r="D48" s="2">
        <v>3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4"/>
      <c r="Q48" s="4"/>
      <c r="R48" s="4"/>
      <c r="S48" s="4"/>
      <c r="T48" s="4"/>
    </row>
    <row r="49" spans="1:20" x14ac:dyDescent="0.2">
      <c r="A49" s="223">
        <v>35</v>
      </c>
      <c r="B49" s="189" t="s">
        <v>442</v>
      </c>
      <c r="C49" s="197" t="s">
        <v>157</v>
      </c>
      <c r="D49" s="2">
        <v>1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4"/>
      <c r="Q49" s="4"/>
      <c r="R49" s="4"/>
      <c r="S49" s="4"/>
      <c r="T49" s="4"/>
    </row>
    <row r="50" spans="1:20" x14ac:dyDescent="0.2">
      <c r="A50" s="223">
        <v>36</v>
      </c>
      <c r="B50" s="190" t="s">
        <v>24</v>
      </c>
      <c r="C50" s="1" t="s">
        <v>155</v>
      </c>
      <c r="D50" s="2" t="s">
        <v>772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4"/>
      <c r="Q50" s="4"/>
      <c r="R50" s="4"/>
      <c r="S50" s="4"/>
      <c r="T50" s="4"/>
    </row>
    <row r="51" spans="1:20" x14ac:dyDescent="0.2">
      <c r="A51" s="223">
        <v>37</v>
      </c>
      <c r="B51" s="190" t="s">
        <v>25</v>
      </c>
      <c r="C51" s="1" t="s">
        <v>155</v>
      </c>
      <c r="D51" s="2" t="s">
        <v>443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4"/>
      <c r="Q51" s="4"/>
      <c r="R51" s="4"/>
      <c r="S51" s="4"/>
      <c r="T51" s="4"/>
    </row>
    <row r="52" spans="1:20" x14ac:dyDescent="0.2">
      <c r="A52" s="223">
        <v>38</v>
      </c>
      <c r="B52" s="190" t="s">
        <v>26</v>
      </c>
      <c r="C52" s="1" t="s">
        <v>155</v>
      </c>
      <c r="D52" s="2" t="s">
        <v>444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4"/>
      <c r="Q52" s="4"/>
      <c r="R52" s="4"/>
      <c r="S52" s="4"/>
      <c r="T52" s="4"/>
    </row>
    <row r="53" spans="1:20" x14ac:dyDescent="0.2">
      <c r="A53" s="223">
        <v>39</v>
      </c>
      <c r="B53" s="190" t="s">
        <v>27</v>
      </c>
      <c r="C53" s="1" t="s">
        <v>155</v>
      </c>
      <c r="D53" s="2">
        <v>39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4"/>
      <c r="Q53" s="4"/>
      <c r="R53" s="4"/>
      <c r="S53" s="4"/>
      <c r="T53" s="4"/>
    </row>
    <row r="54" spans="1:20" x14ac:dyDescent="0.2">
      <c r="A54" s="223">
        <v>40</v>
      </c>
      <c r="B54" s="190" t="s">
        <v>28</v>
      </c>
      <c r="C54" s="1" t="s">
        <v>155</v>
      </c>
      <c r="D54" s="2">
        <v>6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4"/>
      <c r="Q54" s="4"/>
      <c r="R54" s="4"/>
      <c r="S54" s="4"/>
      <c r="T54" s="4"/>
    </row>
    <row r="55" spans="1:20" x14ac:dyDescent="0.2">
      <c r="A55" s="223">
        <v>41</v>
      </c>
      <c r="B55" s="190" t="s">
        <v>445</v>
      </c>
      <c r="C55" s="1" t="s">
        <v>155</v>
      </c>
      <c r="D55" s="2">
        <v>3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4"/>
      <c r="Q55" s="4"/>
      <c r="R55" s="4"/>
      <c r="S55" s="4"/>
      <c r="T55" s="4"/>
    </row>
    <row r="56" spans="1:20" x14ac:dyDescent="0.2">
      <c r="A56" s="223">
        <v>42</v>
      </c>
      <c r="B56" s="190" t="s">
        <v>29</v>
      </c>
      <c r="C56" s="1" t="s">
        <v>155</v>
      </c>
      <c r="D56" s="2">
        <v>1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4"/>
      <c r="Q56" s="4"/>
      <c r="R56" s="4"/>
      <c r="S56" s="4"/>
      <c r="T56" s="4"/>
    </row>
    <row r="57" spans="1:20" x14ac:dyDescent="0.2">
      <c r="A57" s="223">
        <v>43</v>
      </c>
      <c r="B57" s="190" t="s">
        <v>68</v>
      </c>
      <c r="C57" s="1" t="s">
        <v>155</v>
      </c>
      <c r="D57" s="2">
        <v>20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4"/>
      <c r="Q57" s="4"/>
      <c r="R57" s="4"/>
      <c r="S57" s="4"/>
      <c r="T57" s="4"/>
    </row>
    <row r="58" spans="1:20" x14ac:dyDescent="0.2">
      <c r="A58" s="223">
        <v>44</v>
      </c>
      <c r="B58" s="189" t="s">
        <v>446</v>
      </c>
      <c r="C58" s="1" t="s">
        <v>155</v>
      </c>
      <c r="D58" s="2">
        <v>4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4"/>
      <c r="Q58" s="4"/>
      <c r="R58" s="4"/>
      <c r="S58" s="4"/>
      <c r="T58" s="4"/>
    </row>
    <row r="59" spans="1:20" x14ac:dyDescent="0.2">
      <c r="A59" s="223">
        <v>45</v>
      </c>
      <c r="B59" s="190" t="s">
        <v>447</v>
      </c>
      <c r="C59" s="1" t="s">
        <v>155</v>
      </c>
      <c r="D59" s="2">
        <v>1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4"/>
      <c r="Q59" s="4"/>
      <c r="R59" s="4"/>
      <c r="S59" s="4"/>
      <c r="T59" s="4"/>
    </row>
    <row r="60" spans="1:20" x14ac:dyDescent="0.2">
      <c r="A60" s="223">
        <v>46</v>
      </c>
      <c r="B60" s="189" t="s">
        <v>448</v>
      </c>
      <c r="C60" s="1" t="s">
        <v>155</v>
      </c>
      <c r="D60" s="2">
        <v>2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4"/>
      <c r="Q60" s="4"/>
      <c r="R60" s="4"/>
      <c r="S60" s="4"/>
      <c r="T60" s="4"/>
    </row>
    <row r="61" spans="1:20" x14ac:dyDescent="0.2">
      <c r="A61" s="223">
        <v>47</v>
      </c>
      <c r="B61" s="189" t="s">
        <v>449</v>
      </c>
      <c r="C61" s="1" t="s">
        <v>155</v>
      </c>
      <c r="D61" s="2">
        <v>17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4"/>
      <c r="Q61" s="4"/>
      <c r="R61" s="4"/>
      <c r="S61" s="4"/>
      <c r="T61" s="4"/>
    </row>
    <row r="62" spans="1:20" x14ac:dyDescent="0.2">
      <c r="A62" s="223">
        <v>48</v>
      </c>
      <c r="B62" s="190" t="s">
        <v>69</v>
      </c>
      <c r="C62" s="1" t="s">
        <v>119</v>
      </c>
      <c r="D62" s="2">
        <f>350-56+56</f>
        <v>350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4"/>
      <c r="Q62" s="4"/>
      <c r="R62" s="4"/>
      <c r="S62" s="4"/>
      <c r="T62" s="4"/>
    </row>
    <row r="63" spans="1:20" x14ac:dyDescent="0.2">
      <c r="A63" s="223">
        <v>49</v>
      </c>
      <c r="B63" s="190" t="s">
        <v>70</v>
      </c>
      <c r="C63" s="1" t="s">
        <v>119</v>
      </c>
      <c r="D63" s="2">
        <v>80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4"/>
      <c r="Q63" s="4"/>
      <c r="R63" s="4"/>
      <c r="S63" s="4"/>
      <c r="T63" s="4"/>
    </row>
    <row r="64" spans="1:20" x14ac:dyDescent="0.2">
      <c r="A64" s="223">
        <v>50</v>
      </c>
      <c r="B64" s="190" t="s">
        <v>71</v>
      </c>
      <c r="C64" s="1" t="s">
        <v>119</v>
      </c>
      <c r="D64" s="2">
        <v>110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4"/>
      <c r="Q64" s="4"/>
      <c r="R64" s="4"/>
      <c r="S64" s="4"/>
      <c r="T64" s="4"/>
    </row>
    <row r="65" spans="1:20" x14ac:dyDescent="0.2">
      <c r="A65" s="223">
        <v>51</v>
      </c>
      <c r="B65" s="190" t="s">
        <v>72</v>
      </c>
      <c r="C65" s="1" t="s">
        <v>119</v>
      </c>
      <c r="D65" s="2">
        <v>150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4"/>
      <c r="Q65" s="4"/>
      <c r="R65" s="4"/>
      <c r="S65" s="4"/>
      <c r="T65" s="4"/>
    </row>
    <row r="66" spans="1:20" x14ac:dyDescent="0.2">
      <c r="A66" s="223">
        <v>52</v>
      </c>
      <c r="B66" s="190" t="s">
        <v>73</v>
      </c>
      <c r="C66" s="1" t="s">
        <v>119</v>
      </c>
      <c r="D66" s="2">
        <v>20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4"/>
      <c r="Q66" s="4"/>
      <c r="R66" s="4"/>
      <c r="S66" s="4"/>
      <c r="T66" s="4"/>
    </row>
    <row r="67" spans="1:20" x14ac:dyDescent="0.2">
      <c r="A67" s="223">
        <v>53</v>
      </c>
      <c r="B67" s="190" t="s">
        <v>74</v>
      </c>
      <c r="C67" s="1" t="s">
        <v>119</v>
      </c>
      <c r="D67" s="2">
        <v>20</v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4"/>
      <c r="Q67" s="4"/>
      <c r="R67" s="4"/>
      <c r="S67" s="4"/>
      <c r="T67" s="4"/>
    </row>
    <row r="68" spans="1:20" x14ac:dyDescent="0.2">
      <c r="A68" s="223">
        <v>54</v>
      </c>
      <c r="B68" s="190" t="s">
        <v>75</v>
      </c>
      <c r="C68" s="1" t="s">
        <v>119</v>
      </c>
      <c r="D68" s="2">
        <v>10</v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4"/>
      <c r="Q68" s="4"/>
      <c r="R68" s="4"/>
      <c r="S68" s="4"/>
      <c r="T68" s="4"/>
    </row>
    <row r="69" spans="1:20" x14ac:dyDescent="0.2">
      <c r="A69" s="223">
        <v>55</v>
      </c>
      <c r="B69" s="190" t="s">
        <v>76</v>
      </c>
      <c r="C69" s="1" t="s">
        <v>119</v>
      </c>
      <c r="D69" s="2">
        <v>30</v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4"/>
      <c r="Q69" s="4"/>
      <c r="R69" s="4"/>
      <c r="S69" s="4"/>
      <c r="T69" s="4"/>
    </row>
    <row r="70" spans="1:20" x14ac:dyDescent="0.2">
      <c r="A70" s="223">
        <v>56</v>
      </c>
      <c r="B70" s="189" t="s">
        <v>450</v>
      </c>
      <c r="C70" s="1" t="s">
        <v>119</v>
      </c>
      <c r="D70" s="2">
        <v>30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4"/>
      <c r="Q70" s="4"/>
      <c r="R70" s="4"/>
      <c r="S70" s="4"/>
      <c r="T70" s="4"/>
    </row>
    <row r="71" spans="1:20" x14ac:dyDescent="0.2">
      <c r="A71" s="223">
        <v>57</v>
      </c>
      <c r="B71" s="189" t="s">
        <v>451</v>
      </c>
      <c r="C71" s="1" t="s">
        <v>119</v>
      </c>
      <c r="D71" s="2">
        <v>2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4"/>
      <c r="Q71" s="4"/>
      <c r="R71" s="4"/>
      <c r="S71" s="4"/>
      <c r="T71" s="4"/>
    </row>
    <row r="72" spans="1:20" x14ac:dyDescent="0.2">
      <c r="A72" s="223">
        <v>58</v>
      </c>
      <c r="B72" s="189" t="s">
        <v>452</v>
      </c>
      <c r="C72" s="1" t="s">
        <v>119</v>
      </c>
      <c r="D72" s="2">
        <v>40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4"/>
      <c r="Q72" s="4"/>
      <c r="R72" s="4"/>
      <c r="S72" s="4"/>
      <c r="T72" s="4"/>
    </row>
    <row r="73" spans="1:20" x14ac:dyDescent="0.2">
      <c r="A73" s="223">
        <v>59</v>
      </c>
      <c r="B73" s="189" t="s">
        <v>453</v>
      </c>
      <c r="C73" s="1" t="s">
        <v>119</v>
      </c>
      <c r="D73" s="2">
        <v>70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4"/>
      <c r="Q73" s="4"/>
      <c r="R73" s="4"/>
      <c r="S73" s="4"/>
      <c r="T73" s="4"/>
    </row>
    <row r="74" spans="1:20" x14ac:dyDescent="0.2">
      <c r="A74" s="223">
        <v>60</v>
      </c>
      <c r="B74" s="189" t="s">
        <v>77</v>
      </c>
      <c r="C74" s="1" t="s">
        <v>119</v>
      </c>
      <c r="D74" s="2">
        <v>6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4"/>
      <c r="Q74" s="4"/>
      <c r="R74" s="4"/>
      <c r="S74" s="4"/>
      <c r="T74" s="4"/>
    </row>
    <row r="75" spans="1:20" x14ac:dyDescent="0.2">
      <c r="A75" s="223">
        <v>61</v>
      </c>
      <c r="B75" s="189" t="s">
        <v>91</v>
      </c>
      <c r="C75" s="1" t="s">
        <v>119</v>
      </c>
      <c r="D75" s="2">
        <v>40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4"/>
      <c r="Q75" s="4"/>
      <c r="R75" s="4"/>
      <c r="S75" s="4"/>
      <c r="T75" s="4"/>
    </row>
    <row r="76" spans="1:20" x14ac:dyDescent="0.2">
      <c r="A76" s="223">
        <v>62</v>
      </c>
      <c r="B76" s="189" t="s">
        <v>454</v>
      </c>
      <c r="C76" s="1" t="s">
        <v>119</v>
      </c>
      <c r="D76" s="2">
        <v>10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4"/>
      <c r="Q76" s="4"/>
      <c r="R76" s="4"/>
      <c r="S76" s="4"/>
      <c r="T76" s="4"/>
    </row>
    <row r="77" spans="1:20" x14ac:dyDescent="0.2">
      <c r="A77" s="223">
        <v>63</v>
      </c>
      <c r="B77" s="190" t="s">
        <v>92</v>
      </c>
      <c r="C77" s="1" t="s">
        <v>157</v>
      </c>
      <c r="D77" s="2">
        <v>10</v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4"/>
      <c r="Q77" s="4"/>
      <c r="R77" s="4"/>
      <c r="S77" s="4"/>
      <c r="T77" s="4"/>
    </row>
    <row r="78" spans="1:20" x14ac:dyDescent="0.2">
      <c r="A78" s="223">
        <v>64</v>
      </c>
      <c r="B78" s="190" t="s">
        <v>93</v>
      </c>
      <c r="C78" s="1" t="s">
        <v>157</v>
      </c>
      <c r="D78" s="2">
        <v>7</v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4"/>
      <c r="Q78" s="4"/>
      <c r="R78" s="4"/>
      <c r="S78" s="4"/>
      <c r="T78" s="4"/>
    </row>
    <row r="79" spans="1:20" x14ac:dyDescent="0.2">
      <c r="A79" s="223">
        <v>65</v>
      </c>
      <c r="B79" s="190" t="s">
        <v>94</v>
      </c>
      <c r="C79" s="1" t="s">
        <v>157</v>
      </c>
      <c r="D79" s="2">
        <v>10</v>
      </c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4"/>
      <c r="Q79" s="4"/>
      <c r="R79" s="4"/>
      <c r="S79" s="4"/>
      <c r="T79" s="4"/>
    </row>
    <row r="80" spans="1:20" x14ac:dyDescent="0.2">
      <c r="A80" s="223">
        <v>66</v>
      </c>
      <c r="B80" s="190" t="s">
        <v>95</v>
      </c>
      <c r="C80" s="1" t="s">
        <v>157</v>
      </c>
      <c r="D80" s="2">
        <v>1</v>
      </c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4"/>
      <c r="Q80" s="4"/>
      <c r="R80" s="4"/>
      <c r="S80" s="4"/>
      <c r="T80" s="4"/>
    </row>
    <row r="81" spans="1:20" x14ac:dyDescent="0.2">
      <c r="A81" s="223">
        <v>67</v>
      </c>
      <c r="B81" s="189" t="s">
        <v>455</v>
      </c>
      <c r="C81" s="1" t="s">
        <v>157</v>
      </c>
      <c r="D81" s="2">
        <v>1</v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4"/>
      <c r="Q81" s="4"/>
      <c r="R81" s="4"/>
      <c r="S81" s="4"/>
      <c r="T81" s="4"/>
    </row>
    <row r="82" spans="1:20" x14ac:dyDescent="0.2">
      <c r="A82" s="223">
        <v>68</v>
      </c>
      <c r="B82" s="189" t="s">
        <v>97</v>
      </c>
      <c r="C82" s="1" t="s">
        <v>157</v>
      </c>
      <c r="D82" s="2">
        <v>1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4"/>
      <c r="Q82" s="4"/>
      <c r="R82" s="4"/>
      <c r="S82" s="4"/>
      <c r="T82" s="4"/>
    </row>
    <row r="83" spans="1:20" x14ac:dyDescent="0.2">
      <c r="A83" s="223">
        <v>69</v>
      </c>
      <c r="B83" s="189" t="s">
        <v>456</v>
      </c>
      <c r="C83" s="1" t="s">
        <v>157</v>
      </c>
      <c r="D83" s="2">
        <v>11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4"/>
      <c r="Q83" s="4"/>
      <c r="R83" s="4"/>
      <c r="S83" s="4"/>
      <c r="T83" s="4"/>
    </row>
    <row r="84" spans="1:20" x14ac:dyDescent="0.2">
      <c r="A84" s="223">
        <v>70</v>
      </c>
      <c r="B84" s="189" t="s">
        <v>457</v>
      </c>
      <c r="C84" s="1" t="s">
        <v>157</v>
      </c>
      <c r="D84" s="2">
        <v>2</v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4"/>
      <c r="Q84" s="4"/>
      <c r="R84" s="4"/>
      <c r="S84" s="4"/>
      <c r="T84" s="4"/>
    </row>
    <row r="85" spans="1:20" x14ac:dyDescent="0.2">
      <c r="A85" s="223">
        <v>71</v>
      </c>
      <c r="B85" s="189" t="s">
        <v>458</v>
      </c>
      <c r="C85" s="1" t="s">
        <v>157</v>
      </c>
      <c r="D85" s="2">
        <v>7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4"/>
      <c r="Q85" s="4"/>
      <c r="R85" s="4"/>
      <c r="S85" s="4"/>
      <c r="T85" s="4"/>
    </row>
    <row r="86" spans="1:20" x14ac:dyDescent="0.2">
      <c r="A86" s="223">
        <v>72</v>
      </c>
      <c r="B86" s="189" t="s">
        <v>459</v>
      </c>
      <c r="C86" s="1" t="s">
        <v>157</v>
      </c>
      <c r="D86" s="2">
        <v>2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4"/>
      <c r="Q86" s="4"/>
      <c r="R86" s="4"/>
      <c r="S86" s="4"/>
      <c r="T86" s="4"/>
    </row>
    <row r="87" spans="1:20" x14ac:dyDescent="0.2">
      <c r="A87" s="223">
        <v>73</v>
      </c>
      <c r="B87" s="189" t="s">
        <v>460</v>
      </c>
      <c r="C87" s="1" t="s">
        <v>157</v>
      </c>
      <c r="D87" s="2">
        <v>5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4"/>
      <c r="Q87" s="4"/>
      <c r="R87" s="4"/>
      <c r="S87" s="4"/>
      <c r="T87" s="4"/>
    </row>
    <row r="88" spans="1:20" ht="12.75" customHeight="1" x14ac:dyDescent="0.2">
      <c r="A88" s="223">
        <v>74</v>
      </c>
      <c r="B88" s="138" t="s">
        <v>98</v>
      </c>
      <c r="C88" s="1" t="s">
        <v>157</v>
      </c>
      <c r="D88" s="2">
        <f>50-16+16</f>
        <v>50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4"/>
      <c r="Q88" s="4"/>
      <c r="R88" s="4"/>
      <c r="S88" s="4"/>
      <c r="T88" s="4"/>
    </row>
    <row r="89" spans="1:20" ht="12.75" customHeight="1" x14ac:dyDescent="0.2">
      <c r="A89" s="223">
        <v>75</v>
      </c>
      <c r="B89" s="138" t="s">
        <v>99</v>
      </c>
      <c r="C89" s="1" t="s">
        <v>157</v>
      </c>
      <c r="D89" s="2">
        <v>25</v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4"/>
      <c r="Q89" s="4"/>
      <c r="R89" s="4"/>
      <c r="S89" s="4"/>
      <c r="T89" s="4"/>
    </row>
    <row r="90" spans="1:20" ht="12.75" customHeight="1" x14ac:dyDescent="0.2">
      <c r="A90" s="223">
        <v>76</v>
      </c>
      <c r="B90" s="5" t="s">
        <v>461</v>
      </c>
      <c r="C90" s="1" t="s">
        <v>157</v>
      </c>
      <c r="D90" s="2">
        <v>32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4"/>
      <c r="Q90" s="4"/>
      <c r="R90" s="4"/>
      <c r="S90" s="4"/>
      <c r="T90" s="4"/>
    </row>
    <row r="91" spans="1:20" ht="12.75" customHeight="1" x14ac:dyDescent="0.2">
      <c r="A91" s="223">
        <v>77</v>
      </c>
      <c r="B91" s="138" t="s">
        <v>100</v>
      </c>
      <c r="C91" s="1" t="s">
        <v>157</v>
      </c>
      <c r="D91" s="2">
        <v>28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4"/>
      <c r="Q91" s="4"/>
      <c r="R91" s="4"/>
      <c r="S91" s="4"/>
      <c r="T91" s="4"/>
    </row>
    <row r="92" spans="1:20" ht="12.75" customHeight="1" x14ac:dyDescent="0.2">
      <c r="A92" s="223">
        <v>78</v>
      </c>
      <c r="B92" s="5" t="s">
        <v>462</v>
      </c>
      <c r="C92" s="1" t="s">
        <v>157</v>
      </c>
      <c r="D92" s="2">
        <v>2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4"/>
      <c r="Q92" s="4"/>
      <c r="R92" s="4"/>
      <c r="S92" s="4"/>
      <c r="T92" s="4"/>
    </row>
    <row r="93" spans="1:20" ht="12.75" customHeight="1" x14ac:dyDescent="0.2">
      <c r="A93" s="223">
        <v>79</v>
      </c>
      <c r="B93" s="5" t="s">
        <v>463</v>
      </c>
      <c r="C93" s="1" t="s">
        <v>157</v>
      </c>
      <c r="D93" s="2">
        <v>8</v>
      </c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4"/>
      <c r="Q93" s="4"/>
      <c r="R93" s="4"/>
      <c r="S93" s="4"/>
      <c r="T93" s="4"/>
    </row>
    <row r="94" spans="1:20" ht="12.75" customHeight="1" x14ac:dyDescent="0.2">
      <c r="A94" s="223">
        <v>80</v>
      </c>
      <c r="B94" s="138" t="s">
        <v>101</v>
      </c>
      <c r="C94" s="1" t="s">
        <v>157</v>
      </c>
      <c r="D94" s="2">
        <v>26</v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4"/>
      <c r="Q94" s="4"/>
      <c r="R94" s="4"/>
      <c r="S94" s="4"/>
      <c r="T94" s="4"/>
    </row>
    <row r="95" spans="1:20" ht="12.75" customHeight="1" x14ac:dyDescent="0.2">
      <c r="A95" s="223">
        <v>81</v>
      </c>
      <c r="B95" s="5" t="s">
        <v>464</v>
      </c>
      <c r="C95" s="1" t="s">
        <v>157</v>
      </c>
      <c r="D95" s="2">
        <v>2</v>
      </c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4"/>
      <c r="Q95" s="4"/>
      <c r="R95" s="4"/>
      <c r="S95" s="4"/>
      <c r="T95" s="4"/>
    </row>
    <row r="96" spans="1:20" ht="12.75" customHeight="1" x14ac:dyDescent="0.2">
      <c r="A96" s="223">
        <v>82</v>
      </c>
      <c r="B96" s="138" t="s">
        <v>102</v>
      </c>
      <c r="C96" s="1" t="s">
        <v>157</v>
      </c>
      <c r="D96" s="2">
        <v>2</v>
      </c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4"/>
      <c r="Q96" s="4"/>
      <c r="R96" s="4"/>
      <c r="S96" s="4"/>
      <c r="T96" s="4"/>
    </row>
    <row r="97" spans="1:20" ht="12.75" customHeight="1" x14ac:dyDescent="0.2">
      <c r="A97" s="223">
        <v>83</v>
      </c>
      <c r="B97" s="5" t="s">
        <v>465</v>
      </c>
      <c r="C97" s="1" t="s">
        <v>157</v>
      </c>
      <c r="D97" s="2">
        <v>1</v>
      </c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4"/>
      <c r="Q97" s="4"/>
      <c r="R97" s="4"/>
      <c r="S97" s="4"/>
      <c r="T97" s="4"/>
    </row>
    <row r="98" spans="1:20" ht="12.75" customHeight="1" x14ac:dyDescent="0.2">
      <c r="A98" s="223">
        <v>84</v>
      </c>
      <c r="B98" s="5" t="s">
        <v>466</v>
      </c>
      <c r="C98" s="1" t="s">
        <v>157</v>
      </c>
      <c r="D98" s="2">
        <v>1</v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4"/>
      <c r="Q98" s="4"/>
      <c r="R98" s="4"/>
      <c r="S98" s="4"/>
      <c r="T98" s="4"/>
    </row>
    <row r="99" spans="1:20" ht="12.75" customHeight="1" x14ac:dyDescent="0.2">
      <c r="A99" s="223">
        <v>85</v>
      </c>
      <c r="B99" s="5" t="s">
        <v>467</v>
      </c>
      <c r="C99" s="1" t="s">
        <v>157</v>
      </c>
      <c r="D99" s="2">
        <v>5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4"/>
      <c r="Q99" s="4"/>
      <c r="R99" s="4"/>
      <c r="S99" s="4"/>
      <c r="T99" s="4"/>
    </row>
    <row r="100" spans="1:20" ht="12.75" customHeight="1" x14ac:dyDescent="0.2">
      <c r="A100" s="223">
        <v>86</v>
      </c>
      <c r="B100" s="138" t="s">
        <v>103</v>
      </c>
      <c r="C100" s="1" t="s">
        <v>157</v>
      </c>
      <c r="D100" s="2">
        <v>1</v>
      </c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4"/>
      <c r="Q100" s="4"/>
      <c r="R100" s="4"/>
      <c r="S100" s="4"/>
      <c r="T100" s="4"/>
    </row>
    <row r="101" spans="1:20" ht="12.75" customHeight="1" x14ac:dyDescent="0.2">
      <c r="A101" s="223">
        <v>87</v>
      </c>
      <c r="B101" s="5" t="s">
        <v>468</v>
      </c>
      <c r="C101" s="1" t="s">
        <v>157</v>
      </c>
      <c r="D101" s="2">
        <v>3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4"/>
      <c r="Q101" s="4"/>
      <c r="R101" s="4"/>
      <c r="S101" s="4"/>
      <c r="T101" s="4"/>
    </row>
    <row r="102" spans="1:20" ht="12.75" customHeight="1" x14ac:dyDescent="0.2">
      <c r="A102" s="223">
        <v>88</v>
      </c>
      <c r="B102" s="5" t="s">
        <v>469</v>
      </c>
      <c r="C102" s="1" t="s">
        <v>157</v>
      </c>
      <c r="D102" s="2">
        <v>3</v>
      </c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4"/>
      <c r="Q102" s="4"/>
      <c r="R102" s="4"/>
      <c r="S102" s="4"/>
      <c r="T102" s="4"/>
    </row>
    <row r="103" spans="1:20" ht="12.75" customHeight="1" x14ac:dyDescent="0.2">
      <c r="A103" s="223">
        <v>89</v>
      </c>
      <c r="B103" s="5" t="s">
        <v>470</v>
      </c>
      <c r="C103" s="1" t="s">
        <v>157</v>
      </c>
      <c r="D103" s="2">
        <v>4</v>
      </c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4"/>
      <c r="Q103" s="4"/>
      <c r="R103" s="4"/>
      <c r="S103" s="4"/>
      <c r="T103" s="4"/>
    </row>
    <row r="104" spans="1:20" ht="12.75" customHeight="1" x14ac:dyDescent="0.2">
      <c r="A104" s="223">
        <v>90</v>
      </c>
      <c r="B104" s="5" t="s">
        <v>471</v>
      </c>
      <c r="C104" s="1" t="s">
        <v>157</v>
      </c>
      <c r="D104" s="2">
        <v>2</v>
      </c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4"/>
      <c r="Q104" s="4"/>
      <c r="R104" s="4"/>
      <c r="S104" s="4"/>
      <c r="T104" s="4"/>
    </row>
    <row r="105" spans="1:20" ht="12.75" customHeight="1" x14ac:dyDescent="0.2">
      <c r="A105" s="223">
        <v>91</v>
      </c>
      <c r="B105" s="5" t="s">
        <v>472</v>
      </c>
      <c r="C105" s="1" t="s">
        <v>157</v>
      </c>
      <c r="D105" s="2">
        <v>2</v>
      </c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4"/>
      <c r="Q105" s="4"/>
      <c r="R105" s="4"/>
      <c r="S105" s="4"/>
      <c r="T105" s="4"/>
    </row>
    <row r="106" spans="1:20" ht="12.75" customHeight="1" x14ac:dyDescent="0.2">
      <c r="A106" s="223">
        <v>92</v>
      </c>
      <c r="B106" s="5" t="s">
        <v>473</v>
      </c>
      <c r="C106" s="1" t="s">
        <v>157</v>
      </c>
      <c r="D106" s="2">
        <v>1</v>
      </c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4"/>
      <c r="Q106" s="4"/>
      <c r="R106" s="4"/>
      <c r="S106" s="4"/>
      <c r="T106" s="4"/>
    </row>
    <row r="107" spans="1:20" ht="12.75" customHeight="1" x14ac:dyDescent="0.2">
      <c r="A107" s="223">
        <v>93</v>
      </c>
      <c r="B107" s="5" t="s">
        <v>104</v>
      </c>
      <c r="C107" s="1" t="s">
        <v>157</v>
      </c>
      <c r="D107" s="2">
        <v>1</v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4"/>
      <c r="Q107" s="4"/>
      <c r="R107" s="4"/>
      <c r="S107" s="4"/>
      <c r="T107" s="4"/>
    </row>
    <row r="108" spans="1:20" ht="12.75" customHeight="1" x14ac:dyDescent="0.2">
      <c r="A108" s="223">
        <v>94</v>
      </c>
      <c r="B108" s="5" t="s">
        <v>474</v>
      </c>
      <c r="C108" s="1" t="s">
        <v>157</v>
      </c>
      <c r="D108" s="2">
        <v>2</v>
      </c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4"/>
      <c r="Q108" s="4"/>
      <c r="R108" s="4"/>
      <c r="S108" s="4"/>
      <c r="T108" s="4"/>
    </row>
    <row r="109" spans="1:20" ht="12.75" customHeight="1" x14ac:dyDescent="0.2">
      <c r="A109" s="223">
        <v>95</v>
      </c>
      <c r="B109" s="5" t="s">
        <v>475</v>
      </c>
      <c r="C109" s="1" t="s">
        <v>157</v>
      </c>
      <c r="D109" s="2">
        <v>21</v>
      </c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4"/>
      <c r="Q109" s="4"/>
      <c r="R109" s="4"/>
      <c r="S109" s="4"/>
      <c r="T109" s="4"/>
    </row>
    <row r="110" spans="1:20" ht="12.75" customHeight="1" x14ac:dyDescent="0.2">
      <c r="A110" s="223">
        <v>96</v>
      </c>
      <c r="B110" s="5" t="s">
        <v>476</v>
      </c>
      <c r="C110" s="1" t="s">
        <v>157</v>
      </c>
      <c r="D110" s="2">
        <v>1</v>
      </c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4"/>
      <c r="Q110" s="4"/>
      <c r="R110" s="4"/>
      <c r="S110" s="4"/>
      <c r="T110" s="4"/>
    </row>
    <row r="111" spans="1:20" ht="12.75" customHeight="1" x14ac:dyDescent="0.2">
      <c r="A111" s="223">
        <v>97</v>
      </c>
      <c r="B111" s="5" t="s">
        <v>477</v>
      </c>
      <c r="C111" s="1" t="s">
        <v>157</v>
      </c>
      <c r="D111" s="2">
        <v>1</v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4"/>
      <c r="Q111" s="4"/>
      <c r="R111" s="4"/>
      <c r="S111" s="4"/>
      <c r="T111" s="4"/>
    </row>
    <row r="112" spans="1:20" x14ac:dyDescent="0.2">
      <c r="A112" s="223">
        <v>98</v>
      </c>
      <c r="B112" s="5" t="s">
        <v>477</v>
      </c>
      <c r="C112" s="1" t="s">
        <v>157</v>
      </c>
      <c r="D112" s="2">
        <v>1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4"/>
      <c r="Q112" s="4"/>
      <c r="R112" s="4"/>
      <c r="S112" s="4"/>
      <c r="T112" s="4"/>
    </row>
    <row r="113" spans="1:20" x14ac:dyDescent="0.2">
      <c r="A113" s="223">
        <v>99</v>
      </c>
      <c r="B113" s="5" t="s">
        <v>479</v>
      </c>
      <c r="C113" s="1" t="s">
        <v>157</v>
      </c>
      <c r="D113" s="2">
        <v>4</v>
      </c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4"/>
      <c r="Q113" s="4"/>
      <c r="R113" s="4"/>
      <c r="S113" s="4"/>
      <c r="T113" s="4"/>
    </row>
    <row r="114" spans="1:20" x14ac:dyDescent="0.2">
      <c r="A114" s="223">
        <v>100</v>
      </c>
      <c r="B114" s="5" t="s">
        <v>480</v>
      </c>
      <c r="C114" s="1" t="s">
        <v>157</v>
      </c>
      <c r="D114" s="2">
        <v>8</v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4"/>
      <c r="Q114" s="4"/>
      <c r="R114" s="4"/>
      <c r="S114" s="4"/>
      <c r="T114" s="4"/>
    </row>
    <row r="115" spans="1:20" x14ac:dyDescent="0.2">
      <c r="A115" s="223">
        <v>101</v>
      </c>
      <c r="B115" s="190" t="s">
        <v>106</v>
      </c>
      <c r="C115" s="1" t="s">
        <v>157</v>
      </c>
      <c r="D115" s="2">
        <v>130</v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4"/>
      <c r="Q115" s="4"/>
      <c r="R115" s="4"/>
      <c r="S115" s="4"/>
      <c r="T115" s="4"/>
    </row>
    <row r="116" spans="1:20" x14ac:dyDescent="0.2">
      <c r="A116" s="223">
        <v>102</v>
      </c>
      <c r="B116" s="190" t="s">
        <v>107</v>
      </c>
      <c r="C116" s="1" t="s">
        <v>157</v>
      </c>
      <c r="D116" s="2">
        <v>20</v>
      </c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4"/>
      <c r="Q116" s="4"/>
      <c r="R116" s="4"/>
      <c r="S116" s="4"/>
      <c r="T116" s="4"/>
    </row>
    <row r="117" spans="1:20" x14ac:dyDescent="0.2">
      <c r="A117" s="223">
        <v>103</v>
      </c>
      <c r="B117" s="190" t="s">
        <v>108</v>
      </c>
      <c r="C117" s="1" t="s">
        <v>157</v>
      </c>
      <c r="D117" s="2">
        <v>12</v>
      </c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4"/>
      <c r="Q117" s="4"/>
      <c r="R117" s="4"/>
      <c r="S117" s="4"/>
      <c r="T117" s="4"/>
    </row>
    <row r="118" spans="1:20" x14ac:dyDescent="0.2">
      <c r="A118" s="223">
        <v>104</v>
      </c>
      <c r="B118" s="190" t="s">
        <v>481</v>
      </c>
      <c r="C118" s="1" t="s">
        <v>157</v>
      </c>
      <c r="D118" s="2">
        <v>6</v>
      </c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4"/>
      <c r="Q118" s="4"/>
      <c r="R118" s="4"/>
      <c r="S118" s="4"/>
      <c r="T118" s="4"/>
    </row>
    <row r="119" spans="1:20" x14ac:dyDescent="0.2">
      <c r="A119" s="223">
        <v>105</v>
      </c>
      <c r="B119" s="190" t="s">
        <v>482</v>
      </c>
      <c r="C119" s="1" t="s">
        <v>157</v>
      </c>
      <c r="D119" s="2">
        <v>4</v>
      </c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4"/>
      <c r="Q119" s="4"/>
      <c r="R119" s="4"/>
      <c r="S119" s="4"/>
      <c r="T119" s="4"/>
    </row>
    <row r="120" spans="1:20" x14ac:dyDescent="0.2">
      <c r="A120" s="223">
        <v>106</v>
      </c>
      <c r="B120" s="190" t="s">
        <v>725</v>
      </c>
      <c r="C120" s="1" t="s">
        <v>158</v>
      </c>
      <c r="D120" s="2">
        <v>340</v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4"/>
      <c r="Q120" s="4"/>
      <c r="R120" s="4"/>
      <c r="S120" s="4"/>
      <c r="T120" s="4"/>
    </row>
    <row r="121" spans="1:20" x14ac:dyDescent="0.2">
      <c r="A121" s="223">
        <v>107</v>
      </c>
      <c r="B121" s="225" t="s">
        <v>507</v>
      </c>
      <c r="C121" s="134" t="s">
        <v>157</v>
      </c>
      <c r="D121" s="229">
        <v>2</v>
      </c>
      <c r="E121" s="2"/>
      <c r="F121" s="2"/>
      <c r="G121" s="2"/>
      <c r="H121" s="32"/>
      <c r="I121" s="2"/>
      <c r="J121" s="2"/>
      <c r="K121" s="2"/>
      <c r="L121" s="2"/>
      <c r="M121" s="2"/>
      <c r="N121" s="2"/>
      <c r="O121" s="2"/>
      <c r="P121" s="4"/>
      <c r="Q121" s="4"/>
      <c r="R121" s="4"/>
      <c r="S121" s="4"/>
      <c r="T121" s="4"/>
    </row>
    <row r="122" spans="1:20" x14ac:dyDescent="0.2">
      <c r="A122" s="223">
        <v>108</v>
      </c>
      <c r="B122" s="226" t="s">
        <v>664</v>
      </c>
      <c r="C122" s="134" t="s">
        <v>155</v>
      </c>
      <c r="D122" s="229">
        <v>1</v>
      </c>
      <c r="E122" s="2"/>
      <c r="F122" s="2"/>
      <c r="G122" s="2"/>
      <c r="H122" s="230"/>
      <c r="I122" s="2"/>
      <c r="J122" s="2"/>
      <c r="K122" s="2"/>
      <c r="L122" s="2"/>
      <c r="M122" s="2"/>
      <c r="N122" s="2"/>
      <c r="O122" s="2"/>
      <c r="P122" s="4"/>
      <c r="Q122" s="4"/>
      <c r="R122" s="4"/>
      <c r="S122" s="4"/>
      <c r="T122" s="4"/>
    </row>
    <row r="123" spans="1:20" x14ac:dyDescent="0.2">
      <c r="A123" s="223">
        <v>109</v>
      </c>
      <c r="B123" s="5" t="s">
        <v>88</v>
      </c>
      <c r="C123" s="1" t="s">
        <v>160</v>
      </c>
      <c r="D123" s="2">
        <v>90</v>
      </c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4"/>
      <c r="Q123" s="4"/>
      <c r="R123" s="4"/>
      <c r="S123" s="4"/>
      <c r="T123" s="4"/>
    </row>
    <row r="124" spans="1:20" x14ac:dyDescent="0.2">
      <c r="A124" s="223">
        <v>110</v>
      </c>
      <c r="B124" s="227" t="s">
        <v>665</v>
      </c>
      <c r="C124" s="228" t="s">
        <v>155</v>
      </c>
      <c r="D124" s="231">
        <v>1</v>
      </c>
      <c r="E124" s="2"/>
      <c r="F124" s="2"/>
      <c r="G124" s="2"/>
      <c r="H124" s="34"/>
      <c r="I124" s="2"/>
      <c r="J124" s="2"/>
      <c r="K124" s="2"/>
      <c r="L124" s="2"/>
      <c r="M124" s="2"/>
      <c r="N124" s="2"/>
      <c r="O124" s="2"/>
      <c r="P124" s="4"/>
      <c r="Q124" s="4"/>
      <c r="R124" s="4"/>
      <c r="S124" s="4"/>
      <c r="T124" s="4"/>
    </row>
    <row r="125" spans="1:20" x14ac:dyDescent="0.2">
      <c r="A125" s="223">
        <v>111</v>
      </c>
      <c r="B125" s="14" t="s">
        <v>773</v>
      </c>
      <c r="C125" s="12" t="s">
        <v>160</v>
      </c>
      <c r="D125" s="13">
        <v>72</v>
      </c>
      <c r="E125" s="2"/>
      <c r="F125" s="2"/>
      <c r="G125" s="2"/>
      <c r="H125" s="13"/>
      <c r="I125" s="2"/>
      <c r="J125" s="2"/>
      <c r="K125" s="2"/>
      <c r="L125" s="2"/>
      <c r="M125" s="2"/>
      <c r="N125" s="2"/>
      <c r="O125" s="2"/>
      <c r="P125" s="4"/>
      <c r="Q125" s="4"/>
      <c r="R125" s="4"/>
      <c r="S125" s="4"/>
      <c r="T125" s="4"/>
    </row>
    <row r="126" spans="1:20" x14ac:dyDescent="0.2">
      <c r="A126" s="223"/>
      <c r="B126" s="24" t="s">
        <v>125</v>
      </c>
      <c r="C126" s="25"/>
      <c r="D126" s="13"/>
      <c r="E126" s="11"/>
      <c r="F126" s="11"/>
      <c r="G126" s="11"/>
      <c r="H126" s="11"/>
      <c r="I126" s="11"/>
      <c r="J126" s="26"/>
      <c r="K126" s="11"/>
      <c r="L126" s="11"/>
      <c r="M126" s="11"/>
      <c r="N126" s="11"/>
      <c r="O126" s="11"/>
    </row>
    <row r="127" spans="1:20" x14ac:dyDescent="0.2">
      <c r="A127" s="12"/>
      <c r="B127" s="24" t="s">
        <v>663</v>
      </c>
      <c r="C127" s="193"/>
      <c r="D127" s="13"/>
      <c r="E127" s="11"/>
      <c r="F127" s="11"/>
      <c r="G127" s="11"/>
      <c r="H127" s="11"/>
      <c r="I127" s="11"/>
      <c r="J127" s="26"/>
      <c r="K127" s="11"/>
      <c r="L127" s="11"/>
      <c r="M127" s="11"/>
      <c r="N127" s="11"/>
      <c r="O127" s="11"/>
    </row>
    <row r="128" spans="1:20" x14ac:dyDescent="0.2">
      <c r="A128" s="12"/>
      <c r="B128" s="24" t="s">
        <v>153</v>
      </c>
      <c r="C128" s="25"/>
      <c r="D128" s="13"/>
      <c r="E128" s="11"/>
      <c r="F128" s="11"/>
      <c r="G128" s="11"/>
      <c r="H128" s="11"/>
      <c r="I128" s="11"/>
      <c r="J128" s="26"/>
      <c r="K128" s="11"/>
      <c r="L128" s="11"/>
      <c r="M128" s="11"/>
      <c r="N128" s="11"/>
      <c r="O128" s="11"/>
    </row>
    <row r="129" spans="2:15" s="4" customFormat="1" x14ac:dyDescent="0.2">
      <c r="D129" s="52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</row>
    <row r="130" spans="2:15" s="4" customFormat="1" x14ac:dyDescent="0.2">
      <c r="D130" s="52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</row>
    <row r="131" spans="2:15" s="4" customFormat="1" x14ac:dyDescent="0.2">
      <c r="D131" s="52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</row>
    <row r="132" spans="2:15" s="19" customFormat="1" x14ac:dyDescent="0.2">
      <c r="B132" s="59" t="s">
        <v>974</v>
      </c>
      <c r="D132" s="149"/>
      <c r="F132" s="59" t="s">
        <v>975</v>
      </c>
      <c r="G132" s="59"/>
      <c r="H132" s="149"/>
      <c r="I132" s="149"/>
      <c r="J132" s="150"/>
      <c r="K132" s="150"/>
      <c r="L132" s="150"/>
      <c r="M132" s="150"/>
      <c r="N132" s="150"/>
      <c r="O132" s="150"/>
    </row>
    <row r="133" spans="2:15" s="19" customFormat="1" x14ac:dyDescent="0.2">
      <c r="B133" s="151" t="s">
        <v>756</v>
      </c>
      <c r="D133" s="152"/>
      <c r="E133" s="150"/>
      <c r="F133" s="59"/>
      <c r="G133" s="59"/>
      <c r="J133" s="153" t="s">
        <v>756</v>
      </c>
      <c r="K133" s="150"/>
      <c r="L133" s="154"/>
      <c r="M133" s="154"/>
      <c r="N133" s="154"/>
      <c r="O133" s="150"/>
    </row>
    <row r="134" spans="2:15" s="19" customFormat="1" x14ac:dyDescent="0.2">
      <c r="B134" s="151"/>
      <c r="D134" s="152"/>
      <c r="E134" s="150"/>
      <c r="H134" s="149"/>
      <c r="I134" s="149"/>
      <c r="J134" s="150"/>
      <c r="K134" s="150"/>
      <c r="L134" s="154"/>
      <c r="M134" s="154"/>
      <c r="N134" s="154"/>
      <c r="O134" s="150"/>
    </row>
    <row r="135" spans="2:15" s="19" customFormat="1" x14ac:dyDescent="0.2">
      <c r="B135" s="148" t="s">
        <v>976</v>
      </c>
      <c r="D135" s="149"/>
      <c r="E135" s="150"/>
      <c r="F135" s="59" t="s">
        <v>969</v>
      </c>
      <c r="G135" s="59"/>
      <c r="H135" s="150"/>
      <c r="I135" s="150"/>
      <c r="J135" s="150"/>
      <c r="K135" s="150"/>
      <c r="L135" s="154"/>
      <c r="M135" s="154"/>
      <c r="N135" s="154"/>
      <c r="O135" s="150"/>
    </row>
  </sheetData>
  <mergeCells count="21">
    <mergeCell ref="G11:G13"/>
    <mergeCell ref="H11:H13"/>
    <mergeCell ref="I11:I13"/>
    <mergeCell ref="J11:J13"/>
    <mergeCell ref="K11:K13"/>
    <mergeCell ref="A1:M1"/>
    <mergeCell ref="A2:M2"/>
    <mergeCell ref="J6:K6"/>
    <mergeCell ref="J8:L8"/>
    <mergeCell ref="E10:J10"/>
    <mergeCell ref="K10:O10"/>
    <mergeCell ref="A10:A13"/>
    <mergeCell ref="B10:B13"/>
    <mergeCell ref="C10:C13"/>
    <mergeCell ref="D10:D13"/>
    <mergeCell ref="E11:E13"/>
    <mergeCell ref="F11:F13"/>
    <mergeCell ref="L11:L13"/>
    <mergeCell ref="M11:M13"/>
    <mergeCell ref="N11:N13"/>
    <mergeCell ref="O11:O13"/>
  </mergeCells>
  <phoneticPr fontId="2" type="noConversion"/>
  <pageMargins left="0.21" right="0.27" top="0.61" bottom="1" header="0.34" footer="0.5"/>
  <pageSetup paperSize="9" orientation="landscape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2"/>
  <sheetViews>
    <sheetView workbookViewId="0">
      <selection activeCell="H27" sqref="H27"/>
    </sheetView>
  </sheetViews>
  <sheetFormatPr defaultRowHeight="12.75" x14ac:dyDescent="0.2"/>
  <cols>
    <col min="1" max="1" width="4" style="4" customWidth="1"/>
    <col min="2" max="2" width="35.28515625" style="4" customWidth="1"/>
    <col min="3" max="3" width="5.7109375" style="4" customWidth="1"/>
    <col min="4" max="4" width="5" style="6" customWidth="1"/>
    <col min="5" max="5" width="5.7109375" style="4" customWidth="1"/>
    <col min="6" max="7" width="6.5703125" style="4" customWidth="1"/>
    <col min="8" max="8" width="6" style="4" customWidth="1"/>
    <col min="9" max="9" width="7" style="4" customWidth="1"/>
    <col min="10" max="11" width="6.42578125" style="4" customWidth="1"/>
    <col min="12" max="12" width="8.140625" style="4" customWidth="1"/>
    <col min="13" max="13" width="8" style="4" customWidth="1"/>
    <col min="14" max="14" width="7" style="4" customWidth="1"/>
    <col min="15" max="15" width="9.7109375" style="4" customWidth="1"/>
    <col min="16" max="16384" width="9.140625" style="4"/>
  </cols>
  <sheetData>
    <row r="1" spans="1:17" x14ac:dyDescent="0.2">
      <c r="A1" s="292" t="s">
        <v>346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7" x14ac:dyDescent="0.2">
      <c r="A2" s="292" t="s">
        <v>762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 spans="1:17" x14ac:dyDescent="0.2">
      <c r="E3" s="15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964</v>
      </c>
      <c r="J8" s="4" t="s">
        <v>127</v>
      </c>
      <c r="L8" s="293"/>
      <c r="M8" s="292"/>
      <c r="N8" s="16" t="s">
        <v>149</v>
      </c>
      <c r="O8" s="18"/>
    </row>
    <row r="9" spans="1:17" x14ac:dyDescent="0.2">
      <c r="J9" s="52"/>
      <c r="K9" s="62" t="s">
        <v>755</v>
      </c>
      <c r="L9" s="145"/>
      <c r="M9" s="52"/>
    </row>
    <row r="10" spans="1:17" x14ac:dyDescent="0.2">
      <c r="A10" s="4" t="s">
        <v>760</v>
      </c>
    </row>
    <row r="11" spans="1:17" s="19" customFormat="1" x14ac:dyDescent="0.2">
      <c r="A11" s="296" t="s">
        <v>151</v>
      </c>
      <c r="B11" s="297" t="s">
        <v>128</v>
      </c>
      <c r="C11" s="296" t="s">
        <v>129</v>
      </c>
      <c r="D11" s="291" t="s">
        <v>130</v>
      </c>
      <c r="E11" s="295" t="s">
        <v>131</v>
      </c>
      <c r="F11" s="295"/>
      <c r="G11" s="295"/>
      <c r="H11" s="295"/>
      <c r="I11" s="295"/>
      <c r="J11" s="295"/>
      <c r="K11" s="295" t="s">
        <v>132</v>
      </c>
      <c r="L11" s="295"/>
      <c r="M11" s="295"/>
      <c r="N11" s="295"/>
      <c r="O11" s="295"/>
    </row>
    <row r="12" spans="1:17" s="19" customFormat="1" x14ac:dyDescent="0.2">
      <c r="A12" s="296"/>
      <c r="B12" s="298"/>
      <c r="C12" s="296"/>
      <c r="D12" s="291"/>
      <c r="E12" s="291" t="s">
        <v>133</v>
      </c>
      <c r="F12" s="291" t="s">
        <v>134</v>
      </c>
      <c r="G12" s="291" t="s">
        <v>135</v>
      </c>
      <c r="H12" s="291" t="s">
        <v>136</v>
      </c>
      <c r="I12" s="291" t="s">
        <v>137</v>
      </c>
      <c r="J12" s="291" t="s">
        <v>138</v>
      </c>
      <c r="K12" s="291" t="s">
        <v>139</v>
      </c>
      <c r="L12" s="291" t="s">
        <v>140</v>
      </c>
      <c r="M12" s="291" t="s">
        <v>141</v>
      </c>
      <c r="N12" s="291" t="s">
        <v>137</v>
      </c>
      <c r="O12" s="291" t="s">
        <v>142</v>
      </c>
    </row>
    <row r="13" spans="1:17" s="19" customFormat="1" x14ac:dyDescent="0.2">
      <c r="A13" s="296"/>
      <c r="B13" s="298"/>
      <c r="C13" s="296"/>
      <c r="D13" s="291"/>
      <c r="E13" s="291" t="s">
        <v>143</v>
      </c>
      <c r="F13" s="291" t="s">
        <v>144</v>
      </c>
      <c r="G13" s="291" t="s">
        <v>145</v>
      </c>
      <c r="H13" s="291"/>
      <c r="I13" s="291"/>
      <c r="J13" s="291"/>
      <c r="K13" s="291"/>
      <c r="L13" s="291" t="s">
        <v>145</v>
      </c>
      <c r="M13" s="291"/>
      <c r="N13" s="291"/>
      <c r="O13" s="291"/>
    </row>
    <row r="14" spans="1:17" s="19" customFormat="1" x14ac:dyDescent="0.2">
      <c r="A14" s="296"/>
      <c r="B14" s="299"/>
      <c r="C14" s="296"/>
      <c r="D14" s="291"/>
      <c r="E14" s="291" t="s">
        <v>146</v>
      </c>
      <c r="F14" s="291" t="s">
        <v>147</v>
      </c>
      <c r="G14" s="291" t="s">
        <v>148</v>
      </c>
      <c r="H14" s="291" t="s">
        <v>149</v>
      </c>
      <c r="I14" s="291" t="s">
        <v>149</v>
      </c>
      <c r="J14" s="291" t="s">
        <v>149</v>
      </c>
      <c r="K14" s="291" t="s">
        <v>150</v>
      </c>
      <c r="L14" s="291" t="s">
        <v>148</v>
      </c>
      <c r="M14" s="291" t="s">
        <v>149</v>
      </c>
      <c r="N14" s="291" t="s">
        <v>149</v>
      </c>
      <c r="O14" s="291"/>
    </row>
    <row r="15" spans="1:17" s="17" customFormat="1" ht="13.5" x14ac:dyDescent="0.25">
      <c r="A15" s="188">
        <v>1</v>
      </c>
      <c r="B15" s="190" t="s">
        <v>352</v>
      </c>
      <c r="C15" s="1" t="s">
        <v>155</v>
      </c>
      <c r="D15" s="8">
        <v>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96"/>
    </row>
    <row r="16" spans="1:17" s="17" customFormat="1" ht="13.5" x14ac:dyDescent="0.25">
      <c r="A16" s="188">
        <v>2</v>
      </c>
      <c r="B16" s="190" t="s">
        <v>348</v>
      </c>
      <c r="C16" s="1" t="s">
        <v>157</v>
      </c>
      <c r="D16" s="8">
        <v>4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196"/>
    </row>
    <row r="17" spans="1:17" s="17" customFormat="1" ht="13.5" x14ac:dyDescent="0.25">
      <c r="A17" s="188">
        <v>3</v>
      </c>
      <c r="B17" s="190" t="s">
        <v>353</v>
      </c>
      <c r="C17" s="1" t="s">
        <v>157</v>
      </c>
      <c r="D17" s="8">
        <v>2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196"/>
    </row>
    <row r="18" spans="1:17" s="17" customFormat="1" ht="13.5" x14ac:dyDescent="0.25">
      <c r="A18" s="188">
        <v>4</v>
      </c>
      <c r="B18" s="189" t="s">
        <v>354</v>
      </c>
      <c r="C18" s="1" t="s">
        <v>119</v>
      </c>
      <c r="D18" s="8">
        <v>80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196"/>
    </row>
    <row r="19" spans="1:17" s="17" customFormat="1" ht="13.5" x14ac:dyDescent="0.25">
      <c r="A19" s="188">
        <v>5</v>
      </c>
      <c r="B19" s="190" t="s">
        <v>349</v>
      </c>
      <c r="C19" s="1" t="s">
        <v>157</v>
      </c>
      <c r="D19" s="8">
        <v>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196"/>
    </row>
    <row r="20" spans="1:17" s="17" customFormat="1" ht="13.5" x14ac:dyDescent="0.25">
      <c r="A20" s="188">
        <v>6</v>
      </c>
      <c r="B20" s="189" t="s">
        <v>355</v>
      </c>
      <c r="C20" s="63" t="s">
        <v>119</v>
      </c>
      <c r="D20" s="121">
        <v>80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196"/>
    </row>
    <row r="21" spans="1:17" s="17" customFormat="1" ht="13.5" x14ac:dyDescent="0.25">
      <c r="A21" s="188">
        <v>7</v>
      </c>
      <c r="B21" s="189" t="s">
        <v>533</v>
      </c>
      <c r="C21" s="63" t="s">
        <v>119</v>
      </c>
      <c r="D21" s="121">
        <v>80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Q21" s="196"/>
    </row>
    <row r="22" spans="1:17" s="17" customFormat="1" ht="13.5" x14ac:dyDescent="0.25">
      <c r="A22" s="188">
        <v>8</v>
      </c>
      <c r="B22" s="189" t="s">
        <v>192</v>
      </c>
      <c r="C22" s="63" t="s">
        <v>155</v>
      </c>
      <c r="D22" s="121">
        <v>1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Q22" s="196"/>
    </row>
    <row r="23" spans="1:17" x14ac:dyDescent="0.2">
      <c r="A23" s="188"/>
      <c r="B23" s="192" t="s">
        <v>549</v>
      </c>
      <c r="C23" s="63"/>
      <c r="D23" s="157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7" x14ac:dyDescent="0.2">
      <c r="A24" s="188"/>
      <c r="B24" s="192" t="s">
        <v>550</v>
      </c>
      <c r="C24" s="193"/>
      <c r="D24" s="157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7" x14ac:dyDescent="0.2">
      <c r="A25" s="188"/>
      <c r="B25" s="192" t="s">
        <v>551</v>
      </c>
      <c r="C25" s="63"/>
      <c r="D25" s="157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7" x14ac:dyDescent="0.2">
      <c r="D26" s="52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</row>
    <row r="27" spans="1:17" x14ac:dyDescent="0.2">
      <c r="D27" s="52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7" x14ac:dyDescent="0.2">
      <c r="D28" s="52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7" s="19" customFormat="1" x14ac:dyDescent="0.2">
      <c r="B29" s="59" t="s">
        <v>974</v>
      </c>
      <c r="D29" s="149"/>
      <c r="F29" s="59" t="s">
        <v>975</v>
      </c>
      <c r="G29" s="59"/>
      <c r="H29" s="149"/>
      <c r="I29" s="149"/>
      <c r="J29" s="150"/>
      <c r="K29" s="150"/>
      <c r="L29" s="150"/>
      <c r="M29" s="150"/>
      <c r="N29" s="150"/>
      <c r="O29" s="150"/>
    </row>
    <row r="30" spans="1:17" s="19" customFormat="1" x14ac:dyDescent="0.2">
      <c r="B30" s="151" t="s">
        <v>756</v>
      </c>
      <c r="D30" s="152"/>
      <c r="E30" s="150"/>
      <c r="F30" s="59"/>
      <c r="G30" s="59"/>
      <c r="J30" s="153" t="s">
        <v>756</v>
      </c>
      <c r="K30" s="150"/>
      <c r="L30" s="154"/>
      <c r="M30" s="154"/>
      <c r="N30" s="154"/>
      <c r="O30" s="150"/>
    </row>
    <row r="31" spans="1:17" s="19" customFormat="1" x14ac:dyDescent="0.2">
      <c r="B31" s="151"/>
      <c r="D31" s="152"/>
      <c r="E31" s="150"/>
      <c r="H31" s="149"/>
      <c r="I31" s="149"/>
      <c r="J31" s="150"/>
      <c r="K31" s="150"/>
      <c r="L31" s="154"/>
      <c r="M31" s="154"/>
      <c r="N31" s="154"/>
      <c r="O31" s="150"/>
    </row>
    <row r="32" spans="1:17" s="19" customFormat="1" x14ac:dyDescent="0.2">
      <c r="B32" s="148" t="s">
        <v>976</v>
      </c>
      <c r="D32" s="149"/>
      <c r="E32" s="150"/>
      <c r="F32" s="59" t="s">
        <v>969</v>
      </c>
      <c r="G32" s="59"/>
      <c r="H32" s="150"/>
      <c r="I32" s="150"/>
      <c r="J32" s="150"/>
      <c r="K32" s="150"/>
      <c r="L32" s="154"/>
      <c r="M32" s="154"/>
      <c r="N32" s="154"/>
      <c r="O32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buvn tame</vt:lpstr>
      <vt:lpstr>kopsav</vt:lpstr>
      <vt:lpstr>buvd1-1i</vt:lpstr>
      <vt:lpstr>iek udv1-2</vt:lpstr>
      <vt:lpstr>iek kan1-3</vt:lpstr>
      <vt:lpstr>apkure1-4</vt:lpstr>
      <vt:lpstr>sm 4 1-5</vt:lpstr>
      <vt:lpstr>vent1-6</vt:lpstr>
      <vt:lpstr>vent silt1-7</vt:lpstr>
      <vt:lpstr>aukstm1-8</vt:lpstr>
      <vt:lpstr>elektr1-9</vt:lpstr>
      <vt:lpstr>zib 1-10</vt:lpstr>
      <vt:lpstr>UAS1-11</vt:lpstr>
      <vt:lpstr>vs1-12</vt:lpstr>
      <vt:lpstr>apsardze1-13</vt:lpstr>
      <vt:lpstr>meb1-14</vt:lpstr>
      <vt:lpstr>Dazadi 1-15</vt:lpstr>
      <vt:lpstr>kops. 2</vt:lpstr>
      <vt:lpstr>buvd 2-1</vt:lpstr>
      <vt:lpstr>udv 2-2</vt:lpstr>
      <vt:lpstr>kan2-3</vt:lpstr>
      <vt:lpstr>apkure2-4</vt:lpstr>
      <vt:lpstr>vent2-5</vt:lpstr>
      <vt:lpstr>elek2-6</vt:lpstr>
      <vt:lpstr>uas2-7</vt:lpstr>
      <vt:lpstr>vs2-8</vt:lpstr>
      <vt:lpstr>aps2-9</vt:lpstr>
      <vt:lpstr>Dazadi 2-10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Raivis</dc:creator>
  <cp:lastModifiedBy>Raivis</cp:lastModifiedBy>
  <cp:lastPrinted>2013-06-01T14:05:06Z</cp:lastPrinted>
  <dcterms:created xsi:type="dcterms:W3CDTF">1996-10-14T23:33:28Z</dcterms:created>
  <dcterms:modified xsi:type="dcterms:W3CDTF">2013-08-09T15:38:30Z</dcterms:modified>
</cp:coreProperties>
</file>