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980" windowWidth="18360" windowHeight="5310" tabRatio="599" firstSheet="28" activeTab="19"/>
  </bookViews>
  <sheets>
    <sheet name="buvn tame" sheetId="61" r:id="rId1"/>
    <sheet name="kops1" sheetId="46" r:id="rId2"/>
    <sheet name="buvd1-1" sheetId="45" r:id="rId3"/>
    <sheet name="udv1-2" sheetId="44" r:id="rId4"/>
    <sheet name="kan-1-3" sheetId="43" r:id="rId5"/>
    <sheet name="dren 1-4" sheetId="55" r:id="rId6"/>
    <sheet name="apk1-5" sheetId="42" r:id="rId7"/>
    <sheet name="s m 1-6" sheetId="54" r:id="rId8"/>
    <sheet name="s m1-7" sheetId="53" r:id="rId9"/>
    <sheet name="vent1-8" sheetId="41" r:id="rId10"/>
    <sheet name="silt apg1-9" sheetId="68" r:id="rId11"/>
    <sheet name="aukst1-10" sheetId="67" r:id="rId12"/>
    <sheet name="el1-11" sheetId="40" r:id="rId13"/>
    <sheet name="zib1-12" sheetId="74" r:id="rId14"/>
    <sheet name="uas1-13" sheetId="39" r:id="rId15"/>
    <sheet name="vs1-14" sheetId="70" r:id="rId16"/>
    <sheet name="aps1-15" sheetId="69" r:id="rId17"/>
    <sheet name="ieb meb1-16" sheetId="78" r:id="rId18"/>
    <sheet name="Dazadi 1-17" sheetId="80" r:id="rId19"/>
    <sheet name="kop 2" sheetId="31" r:id="rId20"/>
    <sheet name="buv 2-1" sheetId="1" r:id="rId21"/>
    <sheet name="udv2-2" sheetId="28" r:id="rId22"/>
    <sheet name=" kan2-3" sheetId="29" r:id="rId23"/>
    <sheet name="t kan 2-4" sheetId="56" r:id="rId24"/>
    <sheet name="apkure2-5" sheetId="27" r:id="rId25"/>
    <sheet name="sm 2-6" sheetId="49" r:id="rId26"/>
    <sheet name="vent2-7" sheetId="24" r:id="rId27"/>
    <sheet name="sapg2-8" sheetId="72" r:id="rId28"/>
    <sheet name="sasp v vadi 2-9" sheetId="73" r:id="rId29"/>
    <sheet name="el2-10" sheetId="2" r:id="rId30"/>
    <sheet name="zib2-11" sheetId="75" r:id="rId31"/>
    <sheet name="UAS2-12" sheetId="18" r:id="rId32"/>
    <sheet name="vs2-13" sheetId="32" r:id="rId33"/>
    <sheet name="apsardze2-14" sheetId="33" r:id="rId34"/>
    <sheet name="ieb meb 2-15" sheetId="79" r:id="rId35"/>
    <sheet name="Dazadi 2-16" sheetId="81" r:id="rId36"/>
  </sheets>
  <definedNames>
    <definedName name="_xlnm.Print_Titles" localSheetId="18">'Dazadi 1-17'!#REF!</definedName>
    <definedName name="_xlnm.Print_Titles" localSheetId="35">'Dazadi 2-16'!#REF!</definedName>
  </definedNames>
  <calcPr calcId="145621"/>
</workbook>
</file>

<file path=xl/calcChain.xml><?xml version="1.0" encoding="utf-8"?>
<calcChain xmlns="http://schemas.openxmlformats.org/spreadsheetml/2006/main">
  <c r="A44" i="33" l="1"/>
  <c r="A45" i="33"/>
  <c r="A46" i="33" s="1"/>
  <c r="A47" i="33" s="1"/>
  <c r="A48" i="33" s="1"/>
  <c r="A49" i="33" s="1"/>
  <c r="A50" i="33" s="1"/>
  <c r="A51" i="33" s="1"/>
  <c r="A52" i="33" s="1"/>
  <c r="A43" i="33"/>
  <c r="A32" i="33"/>
  <c r="A33" i="33" s="1"/>
  <c r="A34" i="33" s="1"/>
  <c r="A35" i="33" s="1"/>
  <c r="A36" i="33" s="1"/>
  <c r="A37" i="33" s="1"/>
  <c r="A38" i="33" s="1"/>
  <c r="A39" i="33" s="1"/>
  <c r="A40" i="33" s="1"/>
  <c r="A31" i="33"/>
  <c r="A18" i="33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17" i="33"/>
  <c r="A30" i="69"/>
  <c r="A31" i="69"/>
  <c r="A32" i="69" s="1"/>
  <c r="A33" i="69" s="1"/>
  <c r="A34" i="69" s="1"/>
  <c r="A35" i="69" s="1"/>
  <c r="A36" i="69" s="1"/>
  <c r="A37" i="69" s="1"/>
  <c r="A38" i="69" s="1"/>
  <c r="A29" i="69"/>
  <c r="A18" i="70" l="1"/>
  <c r="A19" i="70"/>
  <c r="A20" i="70" s="1"/>
  <c r="A21" i="70" s="1"/>
  <c r="A22" i="70" s="1"/>
  <c r="A23" i="70" s="1"/>
  <c r="A24" i="70" s="1"/>
  <c r="A25" i="70" s="1"/>
  <c r="A26" i="70" s="1"/>
  <c r="A27" i="70" s="1"/>
  <c r="A28" i="70" s="1"/>
  <c r="A29" i="70" s="1"/>
  <c r="A30" i="70" s="1"/>
  <c r="A31" i="70" s="1"/>
  <c r="A32" i="70" s="1"/>
  <c r="A33" i="70" s="1"/>
  <c r="A34" i="70" s="1"/>
  <c r="A35" i="70" s="1"/>
  <c r="A36" i="70" s="1"/>
  <c r="A37" i="70" s="1"/>
  <c r="A38" i="70" s="1"/>
  <c r="A40" i="70" s="1"/>
  <c r="A41" i="70" s="1"/>
  <c r="A42" i="70" s="1"/>
  <c r="A43" i="70" s="1"/>
  <c r="A44" i="70" s="1"/>
  <c r="A45" i="70" s="1"/>
  <c r="A47" i="70" s="1"/>
  <c r="A48" i="70" s="1"/>
  <c r="A49" i="70" s="1"/>
  <c r="A50" i="70" s="1"/>
  <c r="A51" i="70" s="1"/>
  <c r="A17" i="70"/>
  <c r="A16" i="53" l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17" i="49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16" i="49"/>
  <c r="D290" i="45" l="1"/>
  <c r="D285" i="45"/>
  <c r="D283" i="45" s="1"/>
  <c r="D282" i="45"/>
  <c r="D299" i="45"/>
  <c r="D298" i="45"/>
  <c r="D297" i="45"/>
  <c r="D296" i="45"/>
  <c r="D293" i="45"/>
  <c r="D291" i="45"/>
  <c r="I8" i="80" l="1"/>
  <c r="D284" i="45"/>
  <c r="D287" i="45" l="1"/>
  <c r="D280" i="45" s="1"/>
  <c r="D286" i="45"/>
  <c r="D44" i="70" l="1"/>
  <c r="D43" i="70"/>
  <c r="D42" i="70"/>
  <c r="D41" i="70"/>
  <c r="E15" i="27" l="1"/>
  <c r="D26" i="45" l="1"/>
  <c r="D27" i="45"/>
  <c r="D31" i="45"/>
  <c r="D32" i="45"/>
  <c r="D34" i="45"/>
  <c r="D37" i="45"/>
  <c r="D77" i="45"/>
  <c r="D78" i="45"/>
  <c r="D79" i="45"/>
  <c r="D102" i="45"/>
  <c r="D252" i="45"/>
  <c r="D260" i="45"/>
  <c r="D267" i="45"/>
  <c r="D269" i="45"/>
  <c r="D273" i="45"/>
  <c r="D277" i="45"/>
  <c r="D326" i="45"/>
  <c r="D181" i="1"/>
  <c r="D76" i="1"/>
  <c r="K15" i="27"/>
  <c r="N15" i="27"/>
  <c r="M15" i="27"/>
  <c r="L15" i="27"/>
  <c r="O15" i="27"/>
  <c r="J15" i="27"/>
  <c r="D36" i="1"/>
  <c r="D106" i="1"/>
  <c r="D145" i="1"/>
  <c r="D153" i="1"/>
  <c r="D253" i="45" l="1"/>
</calcChain>
</file>

<file path=xl/sharedStrings.xml><?xml version="1.0" encoding="utf-8"?>
<sst xmlns="http://schemas.openxmlformats.org/spreadsheetml/2006/main" count="5122" uniqueCount="1345">
  <si>
    <t>Līkumi 90º  ar gumiju  no cinkotā tērauda 300x200h</t>
  </si>
  <si>
    <t>Līkumi 90º  ar gumiju  no cinkotā tērauda 300x300</t>
  </si>
  <si>
    <t>Līkumi 90º  ar gumiju  no cinkotā tērauda 600x200h</t>
  </si>
  <si>
    <t>Tīrīšanas lūkas RLL Ø 160</t>
  </si>
  <si>
    <t>Tīrīšanas lūkas RLL Ø 200</t>
  </si>
  <si>
    <t>Tīrīšanas lūkas RLL Ø 250</t>
  </si>
  <si>
    <t xml:space="preserve">Apmesto sienu gruntēšana un krāsošana </t>
  </si>
  <si>
    <t>mēn</t>
  </si>
  <si>
    <t>Pārsegums</t>
  </si>
  <si>
    <t xml:space="preserve">Jumts </t>
  </si>
  <si>
    <t>Armatūras sietu uzstādīšana ar rokām, sasiešana stabveida pamatiem,distanceru uzstādīšana</t>
  </si>
  <si>
    <t>Plastmasas kompozitas caurules  PE-RT  Ø 26x3</t>
  </si>
  <si>
    <t>Plastmasas kompozitas caurules  PE-RT  Ø 32x3</t>
  </si>
  <si>
    <t>Plastmasas kompozitas caurules  PE-RT  Ø 40x3.5</t>
  </si>
  <si>
    <t>Plastmasas kompozitas caurules  PE-RT  Ø 50x4</t>
  </si>
  <si>
    <t>Sānu pievienojums ar gumiju  no cinkotā tērauda  Ø 315/ Ø 400</t>
  </si>
  <si>
    <t>Sānu pievienojums ar gumiju  no cinkotā tērauda  Ø 315/ Ø 500</t>
  </si>
  <si>
    <t>Sānu pievienojums ar gumiju  no cinkotā tērauda  Ø 315/ 600x500h</t>
  </si>
  <si>
    <t>Sānu pievienojums ar gumiju  no cinkotā tērauda  200x100h/ Ø 250</t>
  </si>
  <si>
    <t>Kabelis SAT703B</t>
  </si>
  <si>
    <t>BNC konektors</t>
  </si>
  <si>
    <t>_________________________</t>
  </si>
  <si>
    <t>(pasūtītāja paraksts un tā atšifrējums)</t>
  </si>
  <si>
    <t>Z.v.</t>
  </si>
  <si>
    <t>_____.gada ____.________________</t>
  </si>
  <si>
    <t>Tīrīšanas lūkas RLL 300x200</t>
  </si>
  <si>
    <t>Gaisa vadi no cinkotā tērauda Ø 100</t>
  </si>
  <si>
    <t>Gaisa vadi no cinkotā tērauda Ø 125</t>
  </si>
  <si>
    <t>Gaisa vadi no cinkotā tērauda Ø 160</t>
  </si>
  <si>
    <t>Gaisa vadi no cinkotā tērauda Ø 200</t>
  </si>
  <si>
    <t>Gaisa vadi no cinkotā tērauda Ø 250</t>
  </si>
  <si>
    <t>Gaisa vadi no cinkotā tērauda Ø 315</t>
  </si>
  <si>
    <t>Gaisa vadi no cinkotā tērauda Ø 400</t>
  </si>
  <si>
    <t>Gaisa vadi no cinkotā tērauda Ø 500</t>
  </si>
  <si>
    <t>Radiatori ar apakšējo pieslēgumu   11KV-400-600</t>
  </si>
  <si>
    <t>Radiatori ar apakšējo pieslēgumu   11KV-400-800</t>
  </si>
  <si>
    <t>Radiatori ar apakšējo pieslēgumu  11KV-400-1200</t>
  </si>
  <si>
    <t>Radiatori ar apakšējo pieslēgumu  22KV-400-600</t>
  </si>
  <si>
    <t>Automātiskais atgaisot., uzmavas Ø 1/2 '' PN 16 bar</t>
  </si>
  <si>
    <t>Esošās sistēmas demontāža</t>
  </si>
  <si>
    <t>Lokālā tāme Nr. 2-1</t>
  </si>
  <si>
    <t>Līkumi 90º  ar gumiju  no cinkotā tērauda 150x500h</t>
  </si>
  <si>
    <t>Līkumi 90º  ar gumiju  no cinkotā tērauda 200x300h</t>
  </si>
  <si>
    <t>Līkumi 90º  ar gumiju  no cinkotā tērauda 200x600h</t>
  </si>
  <si>
    <t>Tērauda elektp.met.caurules, melnas Ø 33.7 x 2.3</t>
  </si>
  <si>
    <t>20</t>
  </si>
  <si>
    <t>Siltuma mezgls Nr 2</t>
  </si>
  <si>
    <t>15</t>
  </si>
  <si>
    <t>Balans vārsts Ø 1 1/2'' PN 16 bar</t>
  </si>
  <si>
    <t>10</t>
  </si>
  <si>
    <t>12</t>
  </si>
  <si>
    <t>Tērauda elektp.met.caurules, melnas Ø 60.3 x 2.9</t>
  </si>
  <si>
    <t>Plastmasas komp.caurules, DN25</t>
  </si>
  <si>
    <t>Gaisa izlaide DN 15</t>
  </si>
  <si>
    <t>Ūdens izlaide DN 15</t>
  </si>
  <si>
    <t>Ūdens izlaide DN 20</t>
  </si>
  <si>
    <t>Ūdens izlaide DN 25</t>
  </si>
  <si>
    <t>5</t>
  </si>
  <si>
    <t>Slīdoša balsts, DN80 T14.07</t>
  </si>
  <si>
    <t>Profilis 50x50x5</t>
  </si>
  <si>
    <t>30</t>
  </si>
  <si>
    <t xml:space="preserve">Izolācija ''ISOVER'' Ø 32 S=20 mm, ar sēgslani  </t>
  </si>
  <si>
    <t xml:space="preserve">Izolācija ''ISOVER'' Ø 42 S=40 mm, ar sēgslani  </t>
  </si>
  <si>
    <t xml:space="preserve">Izolācija ''ISOVER'' Ø 48 S=40 mm, ar sēgslani  </t>
  </si>
  <si>
    <t xml:space="preserve">Izolācija ''ISOVER'' Ø 60 S=40 mm, ar sēgslani  </t>
  </si>
  <si>
    <t>Pieslēgumu apdare ar skārdu</t>
  </si>
  <si>
    <t>Šķembu pamatojuma ierķošana grīdām 10 cm,blietējot</t>
  </si>
  <si>
    <t>Siltumizolācija ierīkošana grīdām 100 mm-ekskrudētais putopolistirols.</t>
  </si>
  <si>
    <t>Betona pamatojuma ierīkošana no betona c25/30 -100 mm</t>
  </si>
  <si>
    <t>Virsmas izlīdzinošās kārtas izveidošana saskaņā ar projekta risinājumu</t>
  </si>
  <si>
    <t>Piekārto griestu izbūve AMF Termoflex Acoustik RL+Termoflex Acoustic SK15/600X600 vai analogs</t>
  </si>
  <si>
    <t>Esošo sienu gruntēšana,krāsošana saskaņā ar interjera projektu</t>
  </si>
  <si>
    <t>Sienu flīzēšana ar līžu līmi,krustiņu uzstādīšana</t>
  </si>
  <si>
    <t>Slīpo paceļamo platformu 770x1050 mm WIMEX V-74 uzstādīšana</t>
  </si>
  <si>
    <t>Saliekamo dz.betona paneļu montāža uz javas kārtu</t>
  </si>
  <si>
    <t>Iekšējo lamināta palodžu montāža b=300 mm</t>
  </si>
  <si>
    <t>Durvju aiļu apdare -seglīstes saskaņā ar projekta risinājumiem</t>
  </si>
  <si>
    <t>Keramiskā izlietne 545x435 ar 1atveri ūdens maisītājam atbilstoši dizaina projekta p.7 (kvalitātes līmenim un kalpošanas laikam jāatbilst firmas DURAVIT ražojumiem)</t>
  </si>
  <si>
    <t>Keramiskā izlietne 615x495 ar 1atveri ūdens maisītājam atbilstoši dizaina projekta p.8 (kvalitātes līmenim un kalpošanas laikam jāatbilst firmas DURAVIT ražojumiem)</t>
  </si>
  <si>
    <t xml:space="preserve">Durvju bloks D-15 (2,05x2,1m) </t>
  </si>
  <si>
    <t xml:space="preserve">Durvju bloks D-09 (0,7x2,1m) </t>
  </si>
  <si>
    <t>Cinkotā tērauda ūdensvada caurule DN 50 mm</t>
  </si>
  <si>
    <t>Ūdensvada caurule D 32 mm</t>
  </si>
  <si>
    <t>Ūdensvada caurule D 25 mm</t>
  </si>
  <si>
    <t>Ūdensvada caurule D 20 mm</t>
  </si>
  <si>
    <t>Ūdensvada caurule D 16 mm</t>
  </si>
  <si>
    <t>Izolācija DN 50x13 mm</t>
  </si>
  <si>
    <t>Izolācija D50x30 mm</t>
  </si>
  <si>
    <t>Iekšējo palodžu betonēšana sporta zālei</t>
  </si>
  <si>
    <t>Logu aiļu apmetums</t>
  </si>
  <si>
    <t>Logu un durvju aiļu apdare fasādes apdarei ar apmetumu (siltuizolācija 3cm;līmjava,siets,apmetums,krāsojums)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</si>
  <si>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</si>
  <si>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</si>
  <si>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</si>
  <si>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</si>
  <si>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</si>
  <si>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</si>
  <si>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</si>
  <si>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</si>
  <si>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</si>
  <si>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</si>
  <si>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</si>
  <si>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</si>
  <si>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</si>
  <si>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</si>
  <si>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 xml:space="preserve">Armtūras sietu izgatavošana,uzstādīšana,fiksatoru uzstādīšana monolītai josla,monolit.iecirknim.Armatūras stiegru sagarināšanu,sasiešanu ar stiepli veic būvlaukumā,armatūra A500 </t>
  </si>
  <si>
    <t>Monolītās joslas,monolit.iecirkņa betonēšana no betona C25/30,novibrē,betonu padod ar betona sūkni.</t>
  </si>
  <si>
    <t>Paneļi PP-101 (1,2x9,3x0,32m)</t>
  </si>
  <si>
    <t>Paneļi PP-102 (1,2x9,3x0,32m)</t>
  </si>
  <si>
    <t>Paneļi PP-103 (0,95x9,3x0,32m)</t>
  </si>
  <si>
    <t>Paneļi PP-104 (1,2x10,3x0,32m)</t>
  </si>
  <si>
    <t>Paneļi PP-105 (1,2x10,3x0,32m)</t>
  </si>
  <si>
    <t>Paneļi PP-106 (0,95x10,3x0,32m)</t>
  </si>
  <si>
    <t>Paneļi PP-107 (1,2x3,56x0,2m)</t>
  </si>
  <si>
    <t>Paneļi PP-108 (1,2x3,56x0,2m)</t>
  </si>
  <si>
    <t>Paneļi PP-109 (1,025x3,56x0,2m)</t>
  </si>
  <si>
    <t>Paneļi PP-201 (1,2x9,3x0,265m)</t>
  </si>
  <si>
    <t>Paneļi PP-202 (1,2x9,3x0,265m)</t>
  </si>
  <si>
    <t>Keramiskā izlietne atbilstoši dizaina projektam (kvalitātes līmenim un kalpošanas laikam jāatbilst firmas DURAVIT ražojumiem)</t>
  </si>
  <si>
    <t>Urināla sifons</t>
  </si>
  <si>
    <t>Esošo sistēmu un iekārtu demontāža</t>
  </si>
  <si>
    <t xml:space="preserve">Lokālā tāme Nr.1-4 </t>
  </si>
  <si>
    <t>Drenāža DR1</t>
  </si>
  <si>
    <t>Mākslīgā akmens virsma uz nerūs.tērauda kājām-1,76x0,6;h=0,75</t>
  </si>
  <si>
    <t>Mākslīgā akmens virsma uz nerūs.tērauda kājām-1,48x0,6;h=0,75</t>
  </si>
  <si>
    <t>Mākslīgā akmens virsma uz nerūs.tērauda kājām-1,55x0,6;h=0,75</t>
  </si>
  <si>
    <t>Plastmasas kompozitas caurules  PE-Xc Ø 50x4</t>
  </si>
  <si>
    <t>Siltumizolācija s=40mm  Ø 50 (ar alum. pars.slāni)</t>
  </si>
  <si>
    <t>Siltumizolācija s=30mm  Ø 63</t>
  </si>
  <si>
    <t>Flīžu grīdas flīzēšana,seglīstu flīzēšana,arī kāpņu laukumiem,pakāpieniem;saskaņa ar interjera projektu</t>
  </si>
  <si>
    <t>Linoleja grīdas ierīkošana,grīdlīstes pielikšana;saskaņa ar interjera projektu</t>
  </si>
  <si>
    <t>Dažādi demontāžas darbi</t>
  </si>
  <si>
    <t xml:space="preserve">Pieplūdes difuzors DVS-P-100 ar pieslēg.kārbu DR </t>
  </si>
  <si>
    <t>Fasādes apdare ar veciem ķieģeļiem,sienas mūrējot ar javu,stiprinot ar enkuriem pie bloku sienām</t>
  </si>
  <si>
    <t>Fasādes siltināšana ar cietām akmens vates plāksnēm 75 mm,stiprinot ar dībeļiem,pielīmējot ar līmjavu</t>
  </si>
  <si>
    <t>Nesošā  karkasa izbūve apdarei ar RUUKKU skārdu</t>
  </si>
  <si>
    <t>Fasādes apdare ar profilētām skārda loksnēm Ruukki</t>
  </si>
  <si>
    <t>Inventāro veidņu uzstādīšana,nojaukšana,eļļošana monolītām dz.betona pārsegumam,veidņu īre - 7 dienas</t>
  </si>
  <si>
    <t>t</t>
  </si>
  <si>
    <t>Rozete ar zem.spaili,16A,IP20;pie galdiem</t>
  </si>
  <si>
    <t>Vienpolu slēdzis,IP20,z/a CARVIA</t>
  </si>
  <si>
    <t>Lodventīlis DN40 mm</t>
  </si>
  <si>
    <t>Lodventīlis DN32 mm</t>
  </si>
  <si>
    <t>Lodventīlis DN20 mm</t>
  </si>
  <si>
    <t>Balansējošais ventīlis DN20 mm</t>
  </si>
  <si>
    <t>Balansējošais ventīlis DN15 mm</t>
  </si>
  <si>
    <t>Ugunsdrošās manžetes caurulēm D32</t>
  </si>
  <si>
    <t>Ugunsdrošās manžetes caurulēm D25</t>
  </si>
  <si>
    <t>Ugunsdrošās manžetes caurulēm D20</t>
  </si>
  <si>
    <t>Ugunsdrošās manžetes caurulēm D16</t>
  </si>
  <si>
    <t xml:space="preserve">Lokālā tāme Nr.1-3 </t>
  </si>
  <si>
    <t>Pieslēgums esošam izvadam no ēkas</t>
  </si>
  <si>
    <t>Pieslēgums esošai iekšējai kanalizācijai</t>
  </si>
  <si>
    <t>Izolācija D 75x50 mm</t>
  </si>
  <si>
    <t>Izolācija D 50x50 mm</t>
  </si>
  <si>
    <t>Revīzija D 160 mm</t>
  </si>
  <si>
    <t>Revīzija D 75 mm</t>
  </si>
  <si>
    <t>Jumta izvads D75 mm</t>
  </si>
  <si>
    <t>Jumta izvads D50 mm</t>
  </si>
  <si>
    <t>Skaņas izolācijas izveidošana 30 mm</t>
  </si>
  <si>
    <t>Hidroizolācija ierīkošana  flīžu grīdām</t>
  </si>
  <si>
    <t>Armēta betona pamatojums 75 mm</t>
  </si>
  <si>
    <t>Tāme sastādīta 2010. gada .decembrī</t>
  </si>
  <si>
    <t>1--1</t>
  </si>
  <si>
    <t>1--2</t>
  </si>
  <si>
    <t>1--3</t>
  </si>
  <si>
    <t>1--4</t>
  </si>
  <si>
    <t>1--5</t>
  </si>
  <si>
    <t>1--6</t>
  </si>
  <si>
    <t>1--7</t>
  </si>
  <si>
    <t>1--8</t>
  </si>
  <si>
    <t>1--9</t>
  </si>
  <si>
    <t>gab.</t>
  </si>
  <si>
    <t>m</t>
  </si>
  <si>
    <t>Būvniecības koptāme</t>
  </si>
  <si>
    <t>Tāmes</t>
  </si>
  <si>
    <t>Objekta nosaukums</t>
  </si>
  <si>
    <t>Tāmes izmaksas Ls</t>
  </si>
  <si>
    <t>Nr</t>
  </si>
  <si>
    <t>Kopā</t>
  </si>
  <si>
    <t>Kopā būvniecības izmaksas</t>
  </si>
  <si>
    <t>Tāmes izmaksas</t>
  </si>
  <si>
    <t>Darbu nosaukums</t>
  </si>
  <si>
    <t>Mērv</t>
  </si>
  <si>
    <t>Daudz</t>
  </si>
  <si>
    <t>Vienības izmaksas</t>
  </si>
  <si>
    <t>Kopā uz visu apjomu</t>
  </si>
  <si>
    <t>laika norma (c/h)</t>
  </si>
  <si>
    <t>Durvju bloks D-09 1800X2100</t>
  </si>
  <si>
    <t>Durvju bloks D-10 1000X2100</t>
  </si>
  <si>
    <t>Paneļi PP-101 ( 1,2x11,71x0,32)</t>
  </si>
  <si>
    <t>Paneļi PP-102 ( 1,015x11,71x0,32)</t>
  </si>
  <si>
    <t>Paneļi PP-103 (1,2x1,7x0,2)</t>
  </si>
  <si>
    <t>Noseglīstes izbūve starp ķieļu apdari un profilētā skārda apdari</t>
  </si>
  <si>
    <t>Tvaika izolācija</t>
  </si>
  <si>
    <t>Dēļu klāja ierīkošana griestiem</t>
  </si>
  <si>
    <t>Fasādes siltināšana ar akmens vates plāksnēm 100 mm starp karkasu</t>
  </si>
  <si>
    <t>Ugunsdrošā manžete D 110 mm</t>
  </si>
  <si>
    <t>Ugunsdrošā manžete D 50 mm</t>
  </si>
  <si>
    <t>Materiālu transporta izdevumi</t>
  </si>
  <si>
    <t>Stiprinājumi</t>
  </si>
  <si>
    <t>Palūgmateriāli</t>
  </si>
  <si>
    <t>Sistēmas regulēšana ,palaišana</t>
  </si>
  <si>
    <t>Ugunsdrošā manžete D 75 mm</t>
  </si>
  <si>
    <t>Pavisam kopā</t>
  </si>
  <si>
    <t>kpl</t>
  </si>
  <si>
    <t>m³</t>
  </si>
  <si>
    <t>gb</t>
  </si>
  <si>
    <t>m²</t>
  </si>
  <si>
    <t>Cokola līstes uzstādīšana ēkas fasādei</t>
  </si>
  <si>
    <t>Kanalizācijas caurule D 160 mm</t>
  </si>
  <si>
    <t>Apaļas trokšņu slāpētājs AGS-125-100-1200</t>
  </si>
  <si>
    <t xml:space="preserve">Pieplūdes difuzors DVS-P-125 ar pieslēg.kārbu DR </t>
  </si>
  <si>
    <t xml:space="preserve">Pieplūdes/nosīces difuzors KD-1 Nr.2 ar pieslēg.kārbu DRSH </t>
  </si>
  <si>
    <t xml:space="preserve">Pieplūdes/nosīces difuzors KD-2 Nr.2 ar pieslēg.kārbu DRSH </t>
  </si>
  <si>
    <t>Pieplūdes reg. reste JR-5/2G 300x200h</t>
  </si>
  <si>
    <t>Nosūces reg. reste JR-5/2F 300x200h</t>
  </si>
  <si>
    <t>Pieplūdes reg. reste SK-3/S 625x225</t>
  </si>
  <si>
    <t>Nosūces reg. reste SK-3 525x225</t>
  </si>
  <si>
    <t>Taisntūra gaisa regulējošais vārsts SRC-R-300x200</t>
  </si>
  <si>
    <t>Stiklotas sienas montāža WC blokā ar 4 veramiem logiem</t>
  </si>
  <si>
    <t>Balans vārsts Ø 1 1/4'' PN 16 bar</t>
  </si>
  <si>
    <t>Balans vārsts Ø 2'' PN 16 bar</t>
  </si>
  <si>
    <t>Tērauda elektp.met.caurules, melnas Ø 42.4 x 2.6</t>
  </si>
  <si>
    <t>Tērauda elektp.met.caurules, melnas Ø 76.1 x 2.9</t>
  </si>
  <si>
    <t>Plastmasas komp.caurules, DN40</t>
  </si>
  <si>
    <t xml:space="preserve">Izolācija ''ISOVER'' Ø 76 S=40 mm, ar sēgslani  </t>
  </si>
  <si>
    <t xml:space="preserve">Logu bloks L-01 (1,7x1,7 m) </t>
  </si>
  <si>
    <t xml:space="preserve">Logu bloks L-02 (2,12x2,1 m) </t>
  </si>
  <si>
    <t xml:space="preserve">Logu bloks L-03 (2,05x2,1 m) </t>
  </si>
  <si>
    <t xml:space="preserve">Logu bloks L-04 (1x2,1 m) </t>
  </si>
  <si>
    <t xml:space="preserve">Logu bloks L-05 (2,15x1,7 m) </t>
  </si>
  <si>
    <t xml:space="preserve">Logu bloks L-06 (0,9x2,2 m) </t>
  </si>
  <si>
    <t xml:space="preserve">Logu bloks L-10 (1,26x1,7 m) </t>
  </si>
  <si>
    <t xml:space="preserve">Logu bloks L-11 (1,74x1,7 m) </t>
  </si>
  <si>
    <t>Kāpņu margu uzstādīšana atbilstoši projekta risinājumam</t>
  </si>
  <si>
    <t>Uzjumteņa aizbūve saskaņā ar projekta risinājumiem</t>
  </si>
  <si>
    <t>Keramzīta bloku  FIBO ārsienu mūrēšana ar javu M50(B3.5),b=300 mm;jarmējot,avu sagatavojot objektā (piebūvei)</t>
  </si>
  <si>
    <t>Sānu pievienojums ar gumiju  no cinkotā tērauda  Ø 125/ 250x500</t>
  </si>
  <si>
    <t>Sānu pievienojums ar gumiju  no cinkotā tērauda  Ø 125/ 200x400</t>
  </si>
  <si>
    <t>Sānu pievienojums ar gumiju  no cinkotā tērauda  Ø 160/ Ø 200</t>
  </si>
  <si>
    <t>Sānu pievienojums ar gumiju  no cinkotā tērauda  Ø 160/ 250x250</t>
  </si>
  <si>
    <t>Radiatori ar apakšējo pieslēgumu   11KV-400-400</t>
  </si>
  <si>
    <t>Sūknis Unilift KP 250 AV 1</t>
  </si>
  <si>
    <t>Kanalizācijas spiedcaurule PE D 63 PN 10</t>
  </si>
  <si>
    <t>Vienvirziena vārsts DN 5</t>
  </si>
  <si>
    <t>Pāreja no cinkotā tērauda ar gumiju Ø 160/200x500</t>
  </si>
  <si>
    <t>Pāreja no cinkotā tērauda ar gumiju Ø 160/250x250</t>
  </si>
  <si>
    <t>Pāreja no cinkotā tērauda ar gumiju Ø 200/100x300</t>
  </si>
  <si>
    <t>Pāreja no cinkotā tērauda ar gumiju Ø 200/250x250</t>
  </si>
  <si>
    <t>Pāreja no cinkotā tērauda ar gumiju Ø 250/150x400</t>
  </si>
  <si>
    <t>Pāreja no cinkotā tērauda ar gumiju Ø 250/150x500</t>
  </si>
  <si>
    <t>Pāreja no cinkotā tērauda ar gumiju Ø 250/200x400</t>
  </si>
  <si>
    <t>Pāreja no cinkotā tērauda ar gumiju Ø 250/250x250</t>
  </si>
  <si>
    <t>Pāreja no cinkotā tērauda ar gumiju Ø 400/600x500</t>
  </si>
  <si>
    <t>WC starpsienu izbūve saskaņā ar interjera projeku</t>
  </si>
  <si>
    <t>PIsuāru starpsienu izbūve saskaņā ar interjera projeku</t>
  </si>
  <si>
    <t>Gaisa vadi no cinkotā tērauda 250x250</t>
  </si>
  <si>
    <t>Gaisa vadi no cinkotā tērauda 250x500</t>
  </si>
  <si>
    <t>Gaisa vadi no cinkotā tērauda 300x500</t>
  </si>
  <si>
    <t>Sānu pievienojums ar gumiju  no cinkotā tērauda  Ø 100/ Ø 160</t>
  </si>
  <si>
    <t>Sānu pievienojums ar gumiju  no cinkotā tērauda  Ø 160/ Ø 500</t>
  </si>
  <si>
    <t>Sānu pievienojums ar gumiju  no cinkotā tērauda  Ø 160/ 100x200h</t>
  </si>
  <si>
    <t>Grīdas pamatnes demontāža piebūvei</t>
  </si>
  <si>
    <t>Skatuves demontāža</t>
  </si>
  <si>
    <t>būve</t>
  </si>
  <si>
    <t>vieta</t>
  </si>
  <si>
    <t>Inventāro veidņu uzstādīšana,nojaukšana,eļļošana monolītām dz.betona kolonnām,veidņu īre - 7 dienas</t>
  </si>
  <si>
    <t xml:space="preserve">Armtūras sietu izgatavošana,uzstādīšana,fiksatoru uzstādīšana dz.betona kolonnām.Armatūras stiegru sagarināšanu,sasiešanu ar stiepli veic būvlaukumā,armatūra A500 </t>
  </si>
  <si>
    <t>Siltumizolācija ierīkošana grīdām 100 mm</t>
  </si>
  <si>
    <t>Armēta betona pamatojums 70 mm</t>
  </si>
  <si>
    <t>Alumīnija (evakuācijas-metāla) durvju montāža ar stiklojumu ,stiprinot ar ķīļiem,celtniecības putām,ar EL 30</t>
  </si>
  <si>
    <t>Koka konstrukcijas izbūve no antiseptētām brusām slīpuma veidošanai 120 mm</t>
  </si>
  <si>
    <t>Siltumizolācija 30 mm</t>
  </si>
  <si>
    <t>Siltumizolācija 200 mm</t>
  </si>
  <si>
    <t>Metāla konstrukciju montāža pārsedzēm, stiprinot arHilti enkurojumu,piemetinot pie ieliekamām detaļām</t>
  </si>
  <si>
    <t>Logi un durvis</t>
  </si>
  <si>
    <t>Logi</t>
  </si>
  <si>
    <t>Monolītās joslas betonēšana no betona C25/30,novibrē,betonu padod ar betona sūkni.</t>
  </si>
  <si>
    <t>Cokola gruntēšana,krāsošana,slīpēšana</t>
  </si>
  <si>
    <t>Latojuma ierīkošana no antiseptētām brusām</t>
  </si>
  <si>
    <t>Evakuācijas kāpņu montāža no tērauda konstrukcijām</t>
  </si>
  <si>
    <t>Cinkota rievota skārda pakāpienu montāža</t>
  </si>
  <si>
    <t>Margu uzstādīšana evakuācijas kāpnēm</t>
  </si>
  <si>
    <t>Kopējā darbietilpība, c/h</t>
  </si>
  <si>
    <t>Kods, tāmes Nr.</t>
  </si>
  <si>
    <t>Darba veids vai konstruktīvā elementa nosaukums</t>
  </si>
  <si>
    <t>Tāmes izmaksas (Ls)</t>
  </si>
  <si>
    <t>Tai skaitā</t>
  </si>
  <si>
    <t>Darbietilpība (c/h)</t>
  </si>
  <si>
    <t>darba alga (Ls)</t>
  </si>
  <si>
    <t>materiāli (Ls)</t>
  </si>
  <si>
    <t>mehānismi (Ls)</t>
  </si>
  <si>
    <t>Iekšējais ūdensvads</t>
  </si>
  <si>
    <t>Iekšējā saimnieciskā kanalizācija</t>
  </si>
  <si>
    <t>Apkure</t>
  </si>
  <si>
    <t xml:space="preserve">Ventilācija </t>
  </si>
  <si>
    <t>Elektroapgāde</t>
  </si>
  <si>
    <t xml:space="preserve">Kopā  </t>
  </si>
  <si>
    <t>tai skaitā darba aizsardzība</t>
  </si>
  <si>
    <t xml:space="preserve">Darba devēja sociālais nodoklis 24,09%  </t>
  </si>
  <si>
    <t xml:space="preserve">Pavisam kopā  </t>
  </si>
  <si>
    <t>Konsoles siltināšana ar cietām akmens vates plāksnēm 150 mm,stiprinot ar dībeļiem,pielīmējot ar līmjavu</t>
  </si>
  <si>
    <t>Apaļais ugundrošības vārsts EI 120 min UVA120-Ø250</t>
  </si>
  <si>
    <t>Apaļais ugundrošības vārsts EI 120 min UVA120-Ø315</t>
  </si>
  <si>
    <t>Taisntūra ugundrošības vārsts EI 120 min UVS120-400x200</t>
  </si>
  <si>
    <t>Taisntūra ugundrošības vārsts EI 120 min UVS120-500x300</t>
  </si>
  <si>
    <t>Taisntūra ugundrošības vārsts EI 120 min UVS120-500x600</t>
  </si>
  <si>
    <t>Aapaļais vienvirzena vārsts Ø315</t>
  </si>
  <si>
    <t>31</t>
  </si>
  <si>
    <t>Tīrīšanas lūkas RLL 400x200</t>
  </si>
  <si>
    <t>Tīrīšanas lūkas RLL 500x600</t>
  </si>
  <si>
    <t>Konfuzors AVI Ø 630</t>
  </si>
  <si>
    <t>Gaisa vadi no cinkotā tērauda 100x300</t>
  </si>
  <si>
    <t>Gaisa vadi no cinkotā tērauda 100x400</t>
  </si>
  <si>
    <t>Gaisa vadi no cinkotā tērauda 100x500</t>
  </si>
  <si>
    <t>Gaisa vadi no cinkotā tērauda 150x500</t>
  </si>
  <si>
    <t>Aapaļais vienvirzena vārsts Ø125</t>
  </si>
  <si>
    <t>Tīrīšanas lūkas RLL Ø 315</t>
  </si>
  <si>
    <t>Gaisa vadi no cinkotā tērauda Ø 630</t>
  </si>
  <si>
    <t>Gaisa vadi no cinkotā tērauda 100x200</t>
  </si>
  <si>
    <t>Gaisa vadi no cinkotā tērauda 200x400</t>
  </si>
  <si>
    <t>Pāreja no cinkotā tērauda ar gumiju Ø 250/Ø 315</t>
  </si>
  <si>
    <t>Durvju bloks D-06 1000X2100</t>
  </si>
  <si>
    <t>Keramzīta bloku  FIBO ārsienu mūrēšana ar javu M50(B3.5),b=300 mm,armējot;javu sagatavojot objektā (sav.galerijai)</t>
  </si>
  <si>
    <t>Keramzīta bloku  FIBO ārsienu mūrēšana ar javu M50(B3.5),b=300 mm;armējot,javu sagato objektā;pie 2 stāvu ēkas</t>
  </si>
  <si>
    <t>Keramzīta bloku  FIBO starpsienu mūrēšana ar javu M50(B3.5),b=200 mm;(piebūvei),armējot,javusagatavo objektā</t>
  </si>
  <si>
    <t>Starpsienu mūrēšana no Aeroc blokiem,armējot,b=150 mm (s-07),javu sagatavo objektā</t>
  </si>
  <si>
    <t>Starpsienu mūrēšana no Aeroc blokiem,armējot,b=100 mm (piebūvei),javu sagatavo objektā</t>
  </si>
  <si>
    <t>Šahtu sienu izbūve no ugunsdrošā riģipša 2 kārtās,vates izolāciju 50 mm,metāla karkasā,stiprinot ar dībeļiem un skrūvēm</t>
  </si>
  <si>
    <t>Betona B30 iestrāde grīdām ar Prime piedevām 10 cm</t>
  </si>
  <si>
    <t>Flīžu grīdas flīzēšana,seglīstu flīzēšana saskaņā ar interjera projektu (arī 2 kāpņu telpām)</t>
  </si>
  <si>
    <t>Grīdas zem aktu zāles</t>
  </si>
  <si>
    <t>Skaņas izolācijas izveidošana 50 mm</t>
  </si>
  <si>
    <t>Grīdas 2;3;4 stāvā</t>
  </si>
  <si>
    <t>Parketa grīdas ierīkošana saskaņā ar interjera projektu</t>
  </si>
  <si>
    <t>Koka veidņu uzstādīšana,nojaukšana lentveida pamatu pēdai</t>
  </si>
  <si>
    <t>Inventāro veidņu uzstādīšana lentveida pamatiem un nojaukšana līdz 1m augstumam,noma 7 dienas</t>
  </si>
  <si>
    <t>Iekšējā drenāža DR</t>
  </si>
  <si>
    <t>1--12</t>
  </si>
  <si>
    <t>Iekšējā tehniskā kanalizācija</t>
  </si>
  <si>
    <t>2--11</t>
  </si>
  <si>
    <t>Maģistrālā sadalne MS 11(ind);v/a;(lapa EL3)</t>
  </si>
  <si>
    <t>Maģistrālā sadalne MS 12 (ind);v/a;(lapa EL4)</t>
  </si>
  <si>
    <t>Demontāžas darbi</t>
  </si>
  <si>
    <t>Kanalizācijas caurule D 75 mm</t>
  </si>
  <si>
    <t>Tīrīšanas lūka d=110</t>
  </si>
  <si>
    <t>Lokālā tāme Nr 2-12</t>
  </si>
  <si>
    <t xml:space="preserve">Durvju bloks D-10 (1x2,1m) </t>
  </si>
  <si>
    <t>Ugunsdzēsības stenda  izgatavošana, uzstādīšana</t>
  </si>
  <si>
    <t>Siltuma mezgls Nr 1</t>
  </si>
  <si>
    <t>2--10</t>
  </si>
  <si>
    <t>Siltummainis WP 22-30 PN 30 bar (ap.sist.)</t>
  </si>
  <si>
    <t>Sūknis A 50/180 XM PN 6 bar</t>
  </si>
  <si>
    <t>Siltummainis WP 525H-24 PN 30 bar (k.ūdens)</t>
  </si>
  <si>
    <t>Siltummainis WP 418L-14 PN 30 bar (ap.sist.)</t>
  </si>
  <si>
    <t>Siltummainis WP 418L-14 PN 30 bar (vent.sist.)</t>
  </si>
  <si>
    <t>Sūknis VS 8/150 PN 10 bar</t>
  </si>
  <si>
    <t>Procesors ECL 300/C14 (ar taim. un dev.ESMT; ESM11; )</t>
  </si>
  <si>
    <t>Reg. vārsts VS2-20/2.5 PN 16 bar ar izp.meh. AMV11</t>
  </si>
  <si>
    <t>Diferencspiediena regulators AVP-F-40/16 (turpgaita)</t>
  </si>
  <si>
    <t>17</t>
  </si>
  <si>
    <t>Plastmasas komp.caurules, DN15</t>
  </si>
  <si>
    <t>14</t>
  </si>
  <si>
    <t>Antikorozījas lenta 50 mm-10m</t>
  </si>
  <si>
    <t>Potenciāla izlīdzinošā kopne</t>
  </si>
  <si>
    <t>Vienpolu slēdzis,16A,IP44,v/a</t>
  </si>
  <si>
    <t>Montāžas kārba z/a;</t>
  </si>
  <si>
    <t>Nozarkārbas;v/a</t>
  </si>
  <si>
    <t>Koka durvju montāža ar lamināta apdari saskaņā ar interjera projektu ,stiprinot ar ķīļiem,celtniecības putām</t>
  </si>
  <si>
    <t>Koka divviru durvju montāža ar lamināta apdari,ar stiklu saskaņā ar interjera projektu ,stiprinot ar ķīļiem,celtniecības putām</t>
  </si>
  <si>
    <t>Koka divviru durvju montāža ar lamināta apdari,ar triecienizturīgu stiklu saskaņā ar interjera projektu ,stiprinot ar ķīļiem,celtniecības putām</t>
  </si>
  <si>
    <t xml:space="preserve">Durvju bloks D-11 (0,85x2,1m) </t>
  </si>
  <si>
    <t xml:space="preserve">Durvju bloks D-16 (0,8x2,1m) </t>
  </si>
  <si>
    <t xml:space="preserve">Durvju bloks D-17 (0,9x2,1m) </t>
  </si>
  <si>
    <t>Knauf monolitās grīdas ierīkošana-35 mm</t>
  </si>
  <si>
    <t xml:space="preserve">Durvju bloks D-08 (0,9x2,1m) </t>
  </si>
  <si>
    <t>Lietus ūdens notekcauruļu montāža ar veidgabaliem d=110 mm,uzstādot aizsargrežģi 1,7 m no zemes</t>
  </si>
  <si>
    <t>Esošo sienu apmetuma remonts-25 %</t>
  </si>
  <si>
    <t>Vecās krāsas noņemsana</t>
  </si>
  <si>
    <t>Logu,durvju  aiļu adare,apmetums,krāsošana</t>
  </si>
  <si>
    <t>Siltinājums ar  putopolistirole plātnēm 50 mm</t>
  </si>
  <si>
    <t>Pandusa flīzēšana</t>
  </si>
  <si>
    <t>Jumta koka konstrukciju montāža no antiseptētām brusām;stiprinot ar skavām,metāla kalumiem nojumei</t>
  </si>
  <si>
    <t>Regulēšanas mezgls SMU-6,3</t>
  </si>
  <si>
    <t>Lodveida krāns, uzmavas  Ø 1 1/2"</t>
  </si>
  <si>
    <t>Apmesto sienu virsmu krāsošana divās kārtās ar Caparol tonēto minerālo krāsu</t>
  </si>
  <si>
    <t>Kāpnes</t>
  </si>
  <si>
    <t xml:space="preserve">Nosūces difuzors DVS-100 ar pieslēg.kārbu DR  </t>
  </si>
  <si>
    <t xml:space="preserve">Pamatu siltinājums ar ekstrudēto putopolistirole plātnēm 100 mm.pielīmējot,stiprinot ar dībeļiem </t>
  </si>
  <si>
    <t>Pretkondensāta plēves ieklāšana</t>
  </si>
  <si>
    <t>Iekšējie apdares darbi</t>
  </si>
  <si>
    <t>Esošo lietus ūdens savākšanas reņu un cauruļu demontāža</t>
  </si>
  <si>
    <t>Izolācija "Paroc" PV-LAM S=100mm (5m³)</t>
  </si>
  <si>
    <t>Plastmasas kompozitas caurules  PE-RT  Ø 18x2</t>
  </si>
  <si>
    <t>Plastmasas kompozitas caurules  PE-RT  Ø 20x2</t>
  </si>
  <si>
    <t>Tērauda konstrukcuju uzstādīšana nojumei</t>
  </si>
  <si>
    <t xml:space="preserve">Armtūras sietu izgatavošana,uzstādīšana,fiksatoru uzstādīšana dz.betona kolonām.Armatūras stiegru sagarināšanu,sasiešanu ar stiepli veic būvlaukumā,armatūra A500 </t>
  </si>
  <si>
    <t>Betona C 30/37 iestrādāšana ldz.betona kolonām,novibrējot,veidņu uzstādīšana,nojaukšana</t>
  </si>
  <si>
    <t>Maģistrālā sadalne MS2(ind);v/a;(lapa EL7) 36 mod.</t>
  </si>
  <si>
    <t>Maģistrālā sadalne MS3(ind);v/a;(lapa EL8) 36 mod.</t>
  </si>
  <si>
    <t>Grupu sadalne GS 31(ind);v/a;(lapa EL9) 24 mod.</t>
  </si>
  <si>
    <t>Betona C 30/37 iestrādāšana lentveida pamatos,novibrējot-pamatu pēdām,pamatu plātnei,betonu padod ar sūkni</t>
  </si>
  <si>
    <t>Betona C 8/10 iestrādāšana lentveida pamatos,novibrējot-pamatu pēdām,pamatu plātnei,betonu padod ar sūkni</t>
  </si>
  <si>
    <t>Armatūras sietu uzstādīšana ar rokām, sasiešana lentveida pamatiem,pamatu plātnei,distanceru uzstādīšana,enkurbultu uzstādīšana</t>
  </si>
  <si>
    <t>Fibo pārsedze 185x300x1490</t>
  </si>
  <si>
    <t>Aeroc pārsedze 100x200x1200</t>
  </si>
  <si>
    <t>Fibo pārsedze 185x300x2390</t>
  </si>
  <si>
    <t>Aeroc pārsedze 100x200x2400</t>
  </si>
  <si>
    <t>Aeroc pārsedze 150x200x1600</t>
  </si>
  <si>
    <t>Aeroc pārsedze 150x400x3000</t>
  </si>
  <si>
    <t>Aeroc pārsedze 200x200x1600</t>
  </si>
  <si>
    <t>Izlietnes maisītājs ar pagarinātu sviru atbilstoši dizaina projekta p.21</t>
  </si>
  <si>
    <t>OSB 20 segums jumtam,stiprinot ar skrūvēm</t>
  </si>
  <si>
    <t xml:space="preserve">Armtūras sietu izgatavošana,uzstādīšana,fiksatoru uzstādīšana monolītam pārsegumam.Armatūras stiegru sagarināšanu,sasiešanu ar stiepli veic būvlaukumā,armatūra A500 </t>
  </si>
  <si>
    <t>Durvju bloks D-01 2000X2200</t>
  </si>
  <si>
    <t>Alumīnija durvju montāža ar stiklojumu un sānu stiklojumu,stiprinot ar ķīļiem,celtniecības putām</t>
  </si>
  <si>
    <t>Alumīnija durvju montāža ar stiklojumu un sānu stiklojumu,stiprinot ar ķīļiem,celtniecības putām,ar EL 30</t>
  </si>
  <si>
    <t>Durvju bloks D-02 2000X2200</t>
  </si>
  <si>
    <t>Durvju bloks D-03 2000X2200</t>
  </si>
  <si>
    <t>Durvju bloks D-04 2000X2200</t>
  </si>
  <si>
    <t>Lokālā tāme Nr 1-11</t>
  </si>
  <si>
    <t>Lokālā tāme Nr 1-12</t>
  </si>
  <si>
    <t>Lokālā tāme Nr 1-13</t>
  </si>
  <si>
    <t>Izplēšanās tvertne  V=200L P=6 bar</t>
  </si>
  <si>
    <t>Lodveida krāns, gali piemetināti DN 32 PN 16 bar</t>
  </si>
  <si>
    <t xml:space="preserve">Armtūras sietu izgatavošana,uzstādīšana,fiksatoru uzstādīšana monolīizējamiem iecirkņiem.Armatūras stiegru sagarināšanu,sasiešanu ar stiepli veic būvlaukumā,armatūra A500 </t>
  </si>
  <si>
    <t>Monolītizēto iecirkņu betonēšana no betona C25/30,novibrē,betonu sagatavo būvlaukumā.</t>
  </si>
  <si>
    <t>Jumta tēauda kopņu montāža</t>
  </si>
  <si>
    <t>Tērauda konstrukciju notīrīšana no rūsas kopnēm</t>
  </si>
  <si>
    <t>Logu bloks L-08 (2,2x3 m)</t>
  </si>
  <si>
    <t>Logu bloks L-09 (2,2x3 m) ar EL30</t>
  </si>
  <si>
    <t>Liekās grunts aizvešana līdz 10 km attālumam</t>
  </si>
  <si>
    <t>Grunts pieņemšana izgāztuvē</t>
  </si>
  <si>
    <t>Šķembu pamatojuma ierīkošana 10 cm biezumā,  blietēšana</t>
  </si>
  <si>
    <t>Iekšējā kanalizācija K 3</t>
  </si>
  <si>
    <t>Plastmasas kompozitas caurules  PE-Xc Ø 26x3</t>
  </si>
  <si>
    <t>Plastmasas kompozitas caurules  PE-Xc Ø 32x3</t>
  </si>
  <si>
    <t>Procesors ECL 200/P30 (ar taim. un dev.ESMT; ESM11; )</t>
  </si>
  <si>
    <t>Reg. vārsts VS2-15/1.6 PN 16 bar ar izp.meh. AMV100</t>
  </si>
  <si>
    <t>Reg. vārsts HRB3-15/4.0PN 6 bar ar izp.meh. AMB162</t>
  </si>
  <si>
    <t>Filtrs, flanču DN 25 PN 16 bar</t>
  </si>
  <si>
    <t>Korķa izbūve pie monolītās aizdares starp pārseguma paneļiem nesošajā sienā S-04</t>
  </si>
  <si>
    <t>Dušas sifons</t>
  </si>
  <si>
    <t>Tvaika izolāciju ierīkošana ar polietilēna plēves 1kārtā</t>
  </si>
  <si>
    <t>Pods ar izvadu sienā atbilstoši dizaina projekta p.2 (kvalitātes līmenim un kalpošanas laikam jāatbilst firmas DURAVIT ražojumiem)</t>
  </si>
  <si>
    <t>2--1</t>
  </si>
  <si>
    <t>2--2</t>
  </si>
  <si>
    <t>2--3</t>
  </si>
  <si>
    <t>2--4</t>
  </si>
  <si>
    <t>2--5</t>
  </si>
  <si>
    <t>2--6</t>
  </si>
  <si>
    <t>2--7</t>
  </si>
  <si>
    <t>2--8</t>
  </si>
  <si>
    <t>2--9</t>
  </si>
  <si>
    <t xml:space="preserve">Izlietņu maisītājs atbilstoši dizaina projekta p.16 </t>
  </si>
  <si>
    <t xml:space="preserve">Dušas maisītājs ar garnitūru atbilstoši dizaina projekta p.14,gumijas dušu uzgaļi </t>
  </si>
  <si>
    <t xml:space="preserve">Jaucējkrāns dušai atbilstoši dizaina projekta p.17,gumijas dušu uzgaļi </t>
  </si>
  <si>
    <t>Dušas klausule,turētājs,dušas vads interjera projekta p.15</t>
  </si>
  <si>
    <t>Virtuves maisītājs atbilstoši dizaina projekta p.18</t>
  </si>
  <si>
    <t>Durvju aiļu apmetums</t>
  </si>
  <si>
    <t>Evakuācijas durvju montāža  ,stiprinot ar ķīļiem,celtniecības putām,ar EL 30.seglīstu uzstādīšana</t>
  </si>
  <si>
    <t>Radiatori ar apakšējo pieslēgumu   11KV-400-1000</t>
  </si>
  <si>
    <t>Radiatori ar apakšējo pieslēgumu  11KV-400-1600</t>
  </si>
  <si>
    <t>Konvektori KK22-142-1600</t>
  </si>
  <si>
    <t>Lodveida krans Ø 1"</t>
  </si>
  <si>
    <t>Balans. vārsts Ø 1/2"</t>
  </si>
  <si>
    <t>Balans. vārsts Ø 1"</t>
  </si>
  <si>
    <t>Lodveida krāns, uzmavas  Ø 1/2"</t>
  </si>
  <si>
    <t>Plastmasas kompozitas caurules  PE-Xc Ø 63x4.5</t>
  </si>
  <si>
    <t>Automātiskais atgaisotājs 1/2''</t>
  </si>
  <si>
    <t>Kondicioniera ārējais bloks  SAP-CRV96EH;Q=0,9-3,2kW;N=1,12kW</t>
  </si>
  <si>
    <t>Kondicioniera iekšējais bloks  SAP-KRV96EH Q=0,9-3,2kW;N=1,12kW</t>
  </si>
  <si>
    <t>Freona vara caurule Ø  1/4" ar termoizolāciju 9mm</t>
  </si>
  <si>
    <t>Freona vara caurule Ø  3/8" ar termoizolāciju 9mm</t>
  </si>
  <si>
    <t>Iekšēja bloka  stiprinājumi</t>
  </si>
  <si>
    <t>Ārēja bloka  stiprinājumi</t>
  </si>
  <si>
    <t>Lokālā tāme Nr.1-10</t>
  </si>
  <si>
    <t>Lokālā tāme Nr.1-9</t>
  </si>
  <si>
    <t>1--13</t>
  </si>
  <si>
    <t>1--14</t>
  </si>
  <si>
    <t>Durvis,vārti</t>
  </si>
  <si>
    <t>Paceļamo sekciju vārtu montāža 3x3 m</t>
  </si>
  <si>
    <t>Ventilācijas sistēma</t>
  </si>
  <si>
    <t>Gaisa vadi no cinkotā tērauda 200x300</t>
  </si>
  <si>
    <t>Pāreja no cinkotā tērauda ar gumiju Ø 100/Ø 125</t>
  </si>
  <si>
    <t>Sānu pievienojums ar gumiju  no cinkotā tērauda  300x100h/ 400x200h</t>
  </si>
  <si>
    <t>Siltuma izolācijas ieklāšana 180mm biezumā no akmens vates</t>
  </si>
  <si>
    <t xml:space="preserve">Tērauda kolonnu uzstādīšana </t>
  </si>
  <si>
    <t xml:space="preserve">Tērauda konstrukciju notīrīšana no rūsas </t>
  </si>
  <si>
    <t xml:space="preserve">Tērauda konstrukciju krāsošana,gruntēšana </t>
  </si>
  <si>
    <t>Armatūras sietu uzstādīšana ar rokām, sasiešana dz.betona kolonnām</t>
  </si>
  <si>
    <t>Pārsedžu betonēšana,betonu sagatavo būvlaukumā</t>
  </si>
  <si>
    <t>Iebūvēta virsma ar plastikāta segumu;iebūvētiem plauktiem ;skapīšiem-0,44x0,6-2gb; (1,55x0,6x0,9(h)</t>
  </si>
  <si>
    <t>Plastmasas kompozitas caurules  PE-RT  Ø 16x2</t>
  </si>
  <si>
    <t>Gaisa vadi no cinkotā tērauda 500x600</t>
  </si>
  <si>
    <t>Pāreja no cinkotā tērauda ar gumiju Ø 160/Ø 200</t>
  </si>
  <si>
    <t>Pāreja no cinkotā tērauda ar gumiju Ø 200/Ø 250</t>
  </si>
  <si>
    <t>Pāreja no cinkotā tērauda ar gumiju Ø 315/Ø 400</t>
  </si>
  <si>
    <t>Pāreja no cinkotā tērauda ar gumiju Ø400/Ø 500</t>
  </si>
  <si>
    <t>Pāreja no cinkotā tērauda ar gumiju Ø 125/150x250</t>
  </si>
  <si>
    <t>Pāreja no cinkotā tērauda ar gumiju Ø 160/100x200</t>
  </si>
  <si>
    <t>Pāreja no cinkotā tērauda ar gumiju Ø 160/100x300</t>
  </si>
  <si>
    <t>Pāreja no cinkotā tērauda ar gumiju Ø 160/100x500</t>
  </si>
  <si>
    <t>Gaismeklis ar hal.spuldzēm 2x50W;12V;IP20;Z/a;</t>
  </si>
  <si>
    <t>Akumulatora baterija gaismeklim 2x26W;t=3h</t>
  </si>
  <si>
    <t>Akumulatora baterija gaismeklim 2x36W;t=3h</t>
  </si>
  <si>
    <t>Akumulatora baterija gaismeklim 4x14W;t=3h</t>
  </si>
  <si>
    <t>Gofrēta caurule d=16</t>
  </si>
  <si>
    <t>Plastmasas caurule d=20.kompl.ar savien.;stiprināj.</t>
  </si>
  <si>
    <t>Lokālā tāme Nr 1-15</t>
  </si>
  <si>
    <t>Alumīnija stieple RD8 mm</t>
  </si>
  <si>
    <t>Stieples stiprinājums plakaniem jumtiem</t>
  </si>
  <si>
    <t>Zibens novedējs A1 d=16;h=2,5;kompl.ar pamatni un stiprināj.</t>
  </si>
  <si>
    <t>Zibens novedējs A1 d=16;h=3,5;kompl.ar pamatni un stiprināj.</t>
  </si>
  <si>
    <t>Zemējuma elektrods,cink.apaļdzelzs d=20;h=1,5m</t>
  </si>
  <si>
    <t>Spice zemējuma elektrodam</t>
  </si>
  <si>
    <t>Cinkots plakandzelzs 30x3,5</t>
  </si>
  <si>
    <t>Savienojums plakandzelzs-plakandzelzs</t>
  </si>
  <si>
    <t>Savienojums plakandzelzs-zemējuma elektrods</t>
  </si>
  <si>
    <t>Vara vads 35mm²(dzelteni-zaļš )</t>
  </si>
  <si>
    <t>Tranšejas rakšana un aizbēršana</t>
  </si>
  <si>
    <t>Zibens novedējs un zemējums</t>
  </si>
  <si>
    <t>Zibensaizsardzība un zemējums</t>
  </si>
  <si>
    <t>Armatūras sietu uzstādīšana ar rokām, sasiešana lentveida pamatiem,pamatu pēdai,distanceru uzstādīšana</t>
  </si>
  <si>
    <t>Betona C 30/37 iestrādāšana lentveida pamatos,novibrējot-pamatu pēdām,pamatu sijām,betonu padod ar sūkni</t>
  </si>
  <si>
    <t>Betona C 8/10 iestrādāšana lentveida pamatos,novibrējot-pamatu sijām,betonu padod ar sūkni</t>
  </si>
  <si>
    <t>Betona C 30/37 iestrādāšana stabveida pamatos,novibrējot-pamatu pēdām,betonu padod ar sūkni</t>
  </si>
  <si>
    <t>Betona C 8/10 iestrādāšana stabveidaveida pamatos,novibrējot-pamatu pēdu pamatojumam,betonu padod ar sūkni</t>
  </si>
  <si>
    <t>Ūdensvada daudzslāņu caurule D 50 mm</t>
  </si>
  <si>
    <t>Ūdensvada daudzslāņu caurule D 40 mm</t>
  </si>
  <si>
    <t>Ūdensvada daudzslāņu caurule D 32 mm</t>
  </si>
  <si>
    <t>Ūdensvada daudzslāņu caurule D 25 mm</t>
  </si>
  <si>
    <t>Ūdensvada daudzslāņu caurule D 20 mm</t>
  </si>
  <si>
    <t>Ūdensvada daudzslāņu caurule D 16 mm</t>
  </si>
  <si>
    <t>Rozete ar zem.spaili,16A,IP44;CARVIA</t>
  </si>
  <si>
    <t>Rozete ar zem.spaili,16A,IP20;pe galdiem</t>
  </si>
  <si>
    <t>Rozete ar zem.spaili,16A,IP44</t>
  </si>
  <si>
    <t>Kustību-krēslas slēdzis 16A,v/a;IP44</t>
  </si>
  <si>
    <t>Gaismeklis ar komp.lumin.spuldzēm 2x9W;IP44;v/a</t>
  </si>
  <si>
    <t>Plakandzelzs pagarinājuma leņķis(zem.savien.ar pamatu stiegroj.,kā arī izvadam no zemes pie ēkas un ēkā)</t>
  </si>
  <si>
    <t>Savienojums plakandzelzs-stieple</t>
  </si>
  <si>
    <t>Akustisko sienu izbūve konfernču zālē no Desingpanel plātnēm 0,9x2,7m metāla karkasā 50 mm ar  vates izolāciju 45 mm saskaņā ar interjera projektu</t>
  </si>
  <si>
    <t>Pieslēgums esošai iekšējai lietuskanalizācijai.</t>
  </si>
  <si>
    <t>Spiediena dzēšanas mezgla izveide</t>
  </si>
  <si>
    <t>Caurules D 50 gala noslēgs</t>
  </si>
  <si>
    <t>Lodveida krāns, gali piemetināti DN 80 PN 16 bar</t>
  </si>
  <si>
    <t>Filtrs, uzmavas Ø 1/2'' PN 16 bar</t>
  </si>
  <si>
    <t>Filtrs, flanču DN 50 PN 16 bar</t>
  </si>
  <si>
    <t>Filtrs, flanču DN 80 PN 16 bar</t>
  </si>
  <si>
    <t>Vienvirziena vārsts Ø 1/2'' PN 16 bar</t>
  </si>
  <si>
    <t>Vienvirziena vārsts Ø 1'' PN 16 bar</t>
  </si>
  <si>
    <t>Vienvirziena vārsts Ø 1 1/4 '' PN 16 bar</t>
  </si>
  <si>
    <t>Vienvirziena vārsts Ø 1 1/2 '' PN 16 bar</t>
  </si>
  <si>
    <t>Vienvirziena vārsts Ø 2 '' PN 16 bar</t>
  </si>
  <si>
    <t>Tīrīšanas lūkas RLL Ø 100</t>
  </si>
  <si>
    <t>Tīrīšanas lūkas RLL Ø 125</t>
  </si>
  <si>
    <t xml:space="preserve">Demontēt esošos durvju blokus </t>
  </si>
  <si>
    <t>Skārda palodžu demontāža</t>
  </si>
  <si>
    <t>Būvgružu savākšana,aizvešana uz izgāztuvi</t>
  </si>
  <si>
    <t>Konteineru īre -9 m³</t>
  </si>
  <si>
    <t>Jumta virsgaismes logu montāža (1,2x1,2m)</t>
  </si>
  <si>
    <t>Fasādes siltināšana ar cietām akmens vates plāksnēm 100 mm,stiprinot ar dībeļiem,pielīmējot ar līmjavu</t>
  </si>
  <si>
    <t>2--13</t>
  </si>
  <si>
    <t>Saspiestā gaisa vadi</t>
  </si>
  <si>
    <t>Kanalizācijas caurule D 110 mm</t>
  </si>
  <si>
    <t>Kanalizācijas caurule D 50 mm</t>
  </si>
  <si>
    <t>Kanalizācijas traps D 110 mm</t>
  </si>
  <si>
    <t>Revīzija D 110 mm</t>
  </si>
  <si>
    <t>WC pieslēgums</t>
  </si>
  <si>
    <t>Keramiskās izlietnes sifons</t>
  </si>
  <si>
    <t>Akustisko griestu izbūve konfernču zālē no Desingpanel plātnēm 1,2x2,4m metāla karkasā 50 mm ar  vates izolāciju 45 mm saskņā ar interjera projektu</t>
  </si>
  <si>
    <t>Automātiskais atgaisotājs, uzmavas Ø 1/2 '' PN 16 bar</t>
  </si>
  <si>
    <t>Izplēšanās tvertne  V=110L P=6 bar</t>
  </si>
  <si>
    <t>Lodveida krāns, uzmavas Ø 1/2'' PN 16 bar</t>
  </si>
  <si>
    <t>Lodveida krāns, uzmavas Ø 3/4'' PN 16 bar</t>
  </si>
  <si>
    <t>Lodveida krāns, uzmavas Ø 1 '' PN 16 bar</t>
  </si>
  <si>
    <t>6</t>
  </si>
  <si>
    <r>
      <t>Piepl./nosūc. iekārta VS-30-R-PH; Lpiepl=3815m³/st;L</t>
    </r>
    <r>
      <rPr>
        <vertAlign val="subscript"/>
        <sz val="10"/>
        <rFont val="Arial Narrow"/>
        <family val="2"/>
        <charset val="186"/>
      </rPr>
      <t>NOSŪC</t>
    </r>
    <r>
      <rPr>
        <sz val="10"/>
        <rFont val="Arial Narrow"/>
        <family val="2"/>
        <charset val="186"/>
      </rPr>
      <t>=3815m³/st;P=300/250Pa;ar plākšņu rekuper.,ar ūd.kalorif.,ar autom.kompl.</t>
    </r>
  </si>
  <si>
    <t>Kanāla ventilators VENT-125B L=125m³/st, P=120Pa,n=1900,N=44w</t>
  </si>
  <si>
    <t>Ass ventilators HCFB4/250/H L=1000m³/st, P=25Pa,n=2160,N=250w</t>
  </si>
  <si>
    <t>Reste  ventilatoriem Ø 250 PER-CN</t>
  </si>
  <si>
    <t>Auto atgāze nosūces iekārta ALAN-U/C-8 L=400m³/st, P=1100Pa,N=0.5kW</t>
  </si>
  <si>
    <t>Kolonnu betonēšana ar betonu C 30/37 betonēšana,betonu padod ar sūkni</t>
  </si>
  <si>
    <t>Aeroc pārsedzes 100x200x1200</t>
  </si>
  <si>
    <t>Aeroc pārsedzes 150x200x1600</t>
  </si>
  <si>
    <t>Fibo pārsedzes 185x200x2690</t>
  </si>
  <si>
    <t>Fibo pārsedzes 185x300x2690</t>
  </si>
  <si>
    <t>Inventāro veidņu uzstādīšana,nojaukšana,eļļošana monolītām dz.betona lifta šahtas sienām,veidņu īre - 7 dienas</t>
  </si>
  <si>
    <t>Spoguļu montāža 122X102</t>
  </si>
  <si>
    <t>Spoguļu montāža 81X102</t>
  </si>
  <si>
    <t>Apsardzes konteinera uzstādīšana,īre 9 mēn</t>
  </si>
  <si>
    <t>Pārvietojamās tualetes uzstādīšana,noma 9 mēn</t>
  </si>
  <si>
    <t>Būvlaukuma nožogošana ar invemtāra žoga posmiem 3,5x2m,žogu nojaukšana,noma 9 mēn</t>
  </si>
  <si>
    <t>Pamatu aizbēršana ar rokām,blietē ik pēc 25 cm.ar pievesto smilti</t>
  </si>
  <si>
    <t>Pamati</t>
  </si>
  <si>
    <t>Pamatu  vertikālā hidroizolācija ar 2 kārtām bituma mastiku</t>
  </si>
  <si>
    <t>Sienas un starpsienas</t>
  </si>
  <si>
    <t>Metāla aiļu pārsedžu apmešana,aptinot ar Rabica sietu</t>
  </si>
  <si>
    <t>Gridas</t>
  </si>
  <si>
    <t>Sienu flīzēšana</t>
  </si>
  <si>
    <t>Ārējie apdares darbi</t>
  </si>
  <si>
    <t>Keramzīta bloku  FIBO ārsienu mūrēšana ar javu M50(B3.5),b=300 mm;javu sagatavojot objektā</t>
  </si>
  <si>
    <t>Keramzīta bloku  FIBO nesošo iekšsienu mūrēšana ar javu M50(B3.5),b=300 mm;(S-04)</t>
  </si>
  <si>
    <t>Starpsienu mūrēšana no Aeroc blokiem,armējot,b=100 mm</t>
  </si>
  <si>
    <t>Sānu pievienojums ar gumiju  no cinkotā tērauda  200x100h/ 250x250</t>
  </si>
  <si>
    <t>Sānu pievienojums ar gumiju  no cinkotā tērauda  200x100h/ 400x200</t>
  </si>
  <si>
    <t>Sānu pievienojums ar gumiju  no cinkotā tērauda  300x100h/ Ø 250</t>
  </si>
  <si>
    <t>Logu un durvju aiļu apdare fasādes apdarei ar ķieģeļiem (siltuizolācija 3cm;līmjava,siets,apmetums,krāsojums)</t>
  </si>
  <si>
    <t>Radiatori ar apakšējo pieslēgumu  22KV-400-800</t>
  </si>
  <si>
    <t>Siltumizolācija s=9mm  Ø 26</t>
  </si>
  <si>
    <t>Siltumizolācija s=9mm  Ø 32</t>
  </si>
  <si>
    <t>Lokālā tāme Nr.1-5</t>
  </si>
  <si>
    <t>Ass ventilators HCFB4/315/H L=1500m³/st, P=60Pa,n=1300,N=100w</t>
  </si>
  <si>
    <t>Reste  ventilatoriem Ø 315 PER-CN</t>
  </si>
  <si>
    <t>Virsmas izlīdzinošās kārtas izveidošana</t>
  </si>
  <si>
    <t>Griesti</t>
  </si>
  <si>
    <t>Griestu špahtelēšana,krāsošana</t>
  </si>
  <si>
    <t>Sienas</t>
  </si>
  <si>
    <t>Dažādi darbi</t>
  </si>
  <si>
    <t>Tērauda konstrukciju krāsošana</t>
  </si>
  <si>
    <t>Fibo pārsedze 185x300x2690</t>
  </si>
  <si>
    <t>Fasādes stūru, loga un durvju ailu malas nostiprināšana ar zemapmetuma līstītem ar sietu</t>
  </si>
  <si>
    <t xml:space="preserve">Sieta stiprināšana un izlīdzināšana ar līmjavu fasādes sienām </t>
  </si>
  <si>
    <t>Sienu gruntēšana un apmešana ar faktūrapmetumu</t>
  </si>
  <si>
    <t xml:space="preserve"> Ls</t>
  </si>
  <si>
    <t>Ls</t>
  </si>
  <si>
    <t xml:space="preserve"> c/st</t>
  </si>
  <si>
    <t>Nr.p.k.</t>
  </si>
  <si>
    <t xml:space="preserve">Transporta uzdevumi materiāliem </t>
  </si>
  <si>
    <t>Kopā tiešās izmaksas</t>
  </si>
  <si>
    <t>Ieliekamo detaļu uzstādīšana</t>
  </si>
  <si>
    <t>Monolītā pārseguma betonēšana no betona C25/30,novibrē,betonu padod ar betona sūkni.</t>
  </si>
  <si>
    <t>Koka veidņu uzstādīšana,nojaukšana pamatu pēdām</t>
  </si>
  <si>
    <t>Inventāro veidņu uzstādīšana stabveida pamatiem un nojaukšana līdz 1m augstumam,noma 7 dienas</t>
  </si>
  <si>
    <t>Jumts J-01 virs aktu zāles</t>
  </si>
  <si>
    <t>Siltuma izolācijas ar akmens vati 180 mm</t>
  </si>
  <si>
    <t>Siltuma izolācijas ar akmens vati 20 mm</t>
  </si>
  <si>
    <t>Jumta nesošo lokšņu montāža</t>
  </si>
  <si>
    <t>Siltuma izolācijas ar akmens vati 40 mm</t>
  </si>
  <si>
    <t>Vēdināšanas tornīšu uzstādīšana</t>
  </si>
  <si>
    <t>Pieplūdes/nosīces difuzors KD-2 Nr.2</t>
  </si>
  <si>
    <t>Pieplūdes/nosīces difuzors KD-2 Nr.3</t>
  </si>
  <si>
    <t>Gaisa apaļais regulējošais vārsts ar rel.piedz. vadība SPI-125</t>
  </si>
  <si>
    <t>Taisntūra gaisa regulējošais vārsts SRC-R-400x200</t>
  </si>
  <si>
    <t>Taisntūra gaisa regulējošais vārsts SRC-R-600x500</t>
  </si>
  <si>
    <t>Taisntūra gaisa regulējošais vārsts ar rel.piedz. Vadība SRC-R-400x200</t>
  </si>
  <si>
    <t>Taisntūra gaisa regulējošais vārsts ar rel.piedz. Vadība SRC-R-600x500</t>
  </si>
  <si>
    <t>Taisntūra ugundrošības vārsts EI 120 min UVS120-300x200</t>
  </si>
  <si>
    <t>Taisntūra ugundrošības vārsts EI 120 min UVS120-300x300</t>
  </si>
  <si>
    <t>Taisntūra ugundrošības vārsts EI 120 min UVS120-600x300</t>
  </si>
  <si>
    <t>9</t>
  </si>
  <si>
    <t>Tīrīšanas lūkas RLL 300x300</t>
  </si>
  <si>
    <t>Tīrīšanas lūkas RLL 500x300</t>
  </si>
  <si>
    <t>Tīrīšanas lūkas RLL 600x300</t>
  </si>
  <si>
    <t>Konfuzors AVI Ø 125</t>
  </si>
  <si>
    <t>Konfuzors AVI Ø 500</t>
  </si>
  <si>
    <t>Gaisa vadi no cinkotā tērauda 150x300</t>
  </si>
  <si>
    <t>Gaisa vadi no cinkotā tērauda 200x500</t>
  </si>
  <si>
    <t>Gaisa vadi no cinkotā tērauda 300x300</t>
  </si>
  <si>
    <t>Gaisa vadi no cinkotā tērauda 300x600</t>
  </si>
  <si>
    <t>Pāreja no cinkotā tērauda ar gumiju Ø 160/200x300</t>
  </si>
  <si>
    <t>Pāreja no cinkotā tērauda ar gumiju Ø 200/150x300</t>
  </si>
  <si>
    <t>Pāreja no cinkotā tērauda ar gumiju Ø 315/300x300</t>
  </si>
  <si>
    <t>Pāreja no cinkotā tērauda ar gumiju 150x300/200x300</t>
  </si>
  <si>
    <t>Pāreja no cinkotā tērauda ar gumiju 150x500/200x300</t>
  </si>
  <si>
    <t>Pāreja no cinkotā tērauda ar gumiju 200x400/200x500</t>
  </si>
  <si>
    <t>Pāreja no cinkotā tērauda ar gumiju 200x500/200x600</t>
  </si>
  <si>
    <t>Sānu pievienojums ar gumiju  no cinkotā tērauda  Ø 125/ 150x500</t>
  </si>
  <si>
    <t>Sānu pievienojums ar gumiju  no cinkotā tērauda  Ø 125/ 200x600</t>
  </si>
  <si>
    <t>Sānu pievienojums ar gumiju  no cinkotā tērauda  Ø 160/ 150x300</t>
  </si>
  <si>
    <t>Sānu pievienojums ar gumiju  no cinkotā tērauda  Ø 160/ 200x400</t>
  </si>
  <si>
    <t>Sānu pievienojums ar gumiju  no cinkotā tērauda  Ø 160/ 200x600</t>
  </si>
  <si>
    <t>Sānu pievienojums ar gumiju  no cinkotā tērauda  Ø 200/ 300x200h</t>
  </si>
  <si>
    <t>Sānu pievienojums ar gumiju  no cinkotā tērauda  400x100h/ 500x200h</t>
  </si>
  <si>
    <t>Sānu pievienojums ar gumiju  no cinkotā tērauda  500x150h/ 300x500h</t>
  </si>
  <si>
    <t>Sānu pievienojums ar gumiju  no cinkotā tērauda  600x200h/ 300x600h</t>
  </si>
  <si>
    <t>Līkumi 90º  ar gumiju  no cinkotā tērauda Ø 125</t>
  </si>
  <si>
    <t>Riģipša starpsienu izbūve 3.un 4.stāvā ar ugunsdrošām riģipša plāksnēm 2 kārtās no abām pusem;metāla karasa 2x50;vates izolāciju 2x40,stiprinot ar dībeļiem un skrūvēm</t>
  </si>
  <si>
    <t>Pārsedžu betonēšanaar betonu C25/30,betonu sagatavo būvlaukumā</t>
  </si>
  <si>
    <t>Saliekamo dz.betona paneļu montāža uz javas kārtu M50</t>
  </si>
  <si>
    <t>Dz.betona rīģeļu betonēšana ar betonu C25/30,novibrē,betonu padod ar betona sūkni.</t>
  </si>
  <si>
    <t>Inventāro veidņu uzstādīšana,nojaukšana,eļļošana monolītiem dz.betona rīģeļiem,veidņu īre - 7 dienas</t>
  </si>
  <si>
    <t>Procesors ECL 300/C60 (ar taim. un dev.ESMT; ESM11; )</t>
  </si>
  <si>
    <t>Reg. vārsts VS2-25/4.0 PN 16 bar ar izp.meh. AMV10</t>
  </si>
  <si>
    <t>Reg. vārsts VS2-25/4.0 PN 16 bar ar izp.meh. AMV11</t>
  </si>
  <si>
    <t>Relejs spiediena KP35</t>
  </si>
  <si>
    <t>Automātiskais piebarotājs EV220/DN15 ar dev. RT-110</t>
  </si>
  <si>
    <t>Pārspiediena vārsts DN 15 AVDO</t>
  </si>
  <si>
    <t>Palīgmateriāli</t>
  </si>
  <si>
    <t>Durvis</t>
  </si>
  <si>
    <t>Koka kāpņu izbūve uzejai uz skatuves no antiseptētām brusām</t>
  </si>
  <si>
    <t>Koka kāpņu izbūve ar margām(4,5m²/12 pak.) no antiseptētām brusām</t>
  </si>
  <si>
    <t>Betona lieveņa izbūve no betona C25/30,veidņu uzstādīšana,nojaukšana ar pakāpieniem un margām no hromēta materiāla1,8m²/5pak.</t>
  </si>
  <si>
    <t>Betona lieveņa izbūve no betona C25/30,veidņu uzstādīšana,nojaukšana ar pakāpieniem un margām no hromēta materiālaar pakāpieniem-2,4m²/1pak.</t>
  </si>
  <si>
    <t xml:space="preserve">Izolācija ''ISOVER'' Ø 89 S=40 mm, ar sēgslani  </t>
  </si>
  <si>
    <t>Plastmasas pārsegums</t>
  </si>
  <si>
    <t>Pretkorozijas krāsa</t>
  </si>
  <si>
    <t>kg</t>
  </si>
  <si>
    <t>Kolonnu apdare ar veciem ķieģeļiem,sienas mūrējot ar javu,stiprinot ar enkuriem pie bloku sienām</t>
  </si>
  <si>
    <t>Lokālā tāme Nr. 2-5</t>
  </si>
  <si>
    <t>1</t>
  </si>
  <si>
    <t>Sūknis VS 35/150 PN 10 bar</t>
  </si>
  <si>
    <t>Sūknis A 56/180 XM PN 6 bar</t>
  </si>
  <si>
    <t>Paneļi PP-203 (0,88x9,3x0,265m)</t>
  </si>
  <si>
    <t>Dz.betona paneļu griestu sagatavošana krāsošanai,gruntēšana,špahteēšana,krāsošana</t>
  </si>
  <si>
    <t>Riģipša griestu špahtelēšana,krāsošana</t>
  </si>
  <si>
    <t>Logu aiļu apdare,apmetums,krāsošana</t>
  </si>
  <si>
    <t>Betona bedres izveide 1 x 1 x 1,5 m(būvbedres rakšana,veidņu uzstādīšana,nojaukšana,betonēšana)</t>
  </si>
  <si>
    <t>Drenāžas caurule D 50 ar kokosa šķiedras filtru,tranšejas rakšana ar rokām,aizbēršana ar šķembām</t>
  </si>
  <si>
    <t>Siltuma izolācijas ieklāšana 40mm biezumā no akmens vates</t>
  </si>
  <si>
    <t>L-01 2,2X2,2(h)</t>
  </si>
  <si>
    <t>L-02 2X0,6(h)</t>
  </si>
  <si>
    <t>Veramo PVC logu bloku montāža,stiprinot ar ķīļiem,celtniecības putām</t>
  </si>
  <si>
    <t>Neveramo PVC logu bloku montāža,stiprinot ar ķīļiem,celtniecības putām</t>
  </si>
  <si>
    <t>Grīdas 1.stāvā</t>
  </si>
  <si>
    <t>Šķembu pamatojums grīdām</t>
  </si>
  <si>
    <t>Hidroizolācija ierīkošana  grīdām</t>
  </si>
  <si>
    <t>Armēta betona pamatojums 100 mm</t>
  </si>
  <si>
    <t>Slīpēta beton grīdas ierīlošana ar virsmas cietinātāju b=200 mm</t>
  </si>
  <si>
    <t>Grīdas armēšana 2 kārtās</t>
  </si>
  <si>
    <t>Grīdas 2.stāvā</t>
  </si>
  <si>
    <t>Vienpolu slēdzis,IP44,z/a CARVIA</t>
  </si>
  <si>
    <t>Grupu slēdzis,z/a,IP20</t>
  </si>
  <si>
    <t>Grupu slēdzis,z/a,IP44</t>
  </si>
  <si>
    <t>Grupu slēdzis,v/a,IP44</t>
  </si>
  <si>
    <t>Gaismeklis ar lumin.spuldzēm T5 4x14W;IP20;iebūvējams  piekārtajos griestos</t>
  </si>
  <si>
    <t>Gaismeklis ar lumin.spuldzēm 2x28W;IP20;montēt 0,3 m no tāfeles uz kronšteina</t>
  </si>
  <si>
    <t>Gaismeklis ar lumin.spuldzēm 2x36W;IP56;v/a</t>
  </si>
  <si>
    <t>Maģistrālā sadalne MS4(ind);v/a;(lapa EL11) 48 mod.</t>
  </si>
  <si>
    <t>Grupu sadalne GSST 32(ind);v/a;(lapa EL12) 24 mod.</t>
  </si>
  <si>
    <t>Grupu sadalne GS 41(ind);v/a;(lapa EL16) 12 mod.</t>
  </si>
  <si>
    <t>Grupu sadalne GS 42;43;44;46(ind);v/a;(lapa EL13;14;15) 12 mod.</t>
  </si>
  <si>
    <t>Grupu sadalne GS 45(ind);v/a;(lapa EL15) 12 mod.</t>
  </si>
  <si>
    <t>Kabeļi ar vara dzīslām NYM 4X4</t>
  </si>
  <si>
    <t>Kabeļi ar vara dzīslām NYM 4X1,5</t>
  </si>
  <si>
    <t>Kabeļi ar vara dzīslām NYM  3X2,5</t>
  </si>
  <si>
    <t>Rozete ar zem.spaili,16A,IP20;CARVIA</t>
  </si>
  <si>
    <t>Tērauda konstrukciju notīrīšana no rūsas pārsedzēm</t>
  </si>
  <si>
    <t>Tērauda konstrukciju krāsošana,gruntēšana pārsedz.</t>
  </si>
  <si>
    <t>Pāreja no cinkotā tērauda ar gumiju Ø 500/600x500</t>
  </si>
  <si>
    <t>Pāreja no cinkotā tērauda ar gumiju 100x500/150x500</t>
  </si>
  <si>
    <t>Pāreja no cinkotā tērauda ar gumiju 150x500/200x500</t>
  </si>
  <si>
    <t>Pāreja no cinkotā tērauda ar gumiju 150x250/150x400</t>
  </si>
  <si>
    <t>Pāreja no cinkotā tērauda ar gumiju 150x400/200x400</t>
  </si>
  <si>
    <t>Pāreja no cinkotā tērauda ar gumiju 250x250/150x500</t>
  </si>
  <si>
    <t>Pāreja no cinkotā tērauda ar gumiju 250x250/200x400</t>
  </si>
  <si>
    <t>Pāreja no cinkotā tērauda ar gumiju 300x500/500x600</t>
  </si>
  <si>
    <t>Sānu pievienojums ar gumiju  no cinkotā tērauda  Ø 100/ 250x500</t>
  </si>
  <si>
    <t>Sānu pievienojums ar gumiju  no cinkotā tērauda  Ø 125/ Ø 125</t>
  </si>
  <si>
    <t>Siltuma mezgls Nr 3</t>
  </si>
  <si>
    <t>1--10</t>
  </si>
  <si>
    <t>1--11</t>
  </si>
  <si>
    <t>Sānu pievienojums ar gumiju  no cinkotā tērauda  Ø 160/ 100x500</t>
  </si>
  <si>
    <t>Sānu pievienojums ar gumiju  no cinkotā tērauda  Ø 160/ 150x400</t>
  </si>
  <si>
    <t>Maģistrālā sadalne MS 13(ind);v/a;(lapa EL5) 56 mod.</t>
  </si>
  <si>
    <t>Grupu sadalne GS11 (ind);v/a;(lapa EL6) 12 mod</t>
  </si>
  <si>
    <t>Grupu sadalne GS 12(ind);v/a;(lapa EL6) 12 mod.</t>
  </si>
  <si>
    <t>Grupu sadalne GS 21(ind);v/a;(lapa EL7) 24 mod.</t>
  </si>
  <si>
    <t>Flīžu grīdas flīzēšana,seglīstu flīzēšana;saskaņā ar interjera projektu</t>
  </si>
  <si>
    <t>Linoleja grīdas ierīkošana,grīdlīstes pielikšana;saskaņā ar interjera projektu</t>
  </si>
  <si>
    <t>Izolācija D40x30 mm</t>
  </si>
  <si>
    <t>Izolācija D40x13 mm</t>
  </si>
  <si>
    <t>Izolācija D32x30 mm</t>
  </si>
  <si>
    <t>Izolācija D32x13 mm</t>
  </si>
  <si>
    <t>Izolācija D25x30 mm</t>
  </si>
  <si>
    <t>Izolācija D25x13 mm</t>
  </si>
  <si>
    <t>Izolācija D20x30 mm</t>
  </si>
  <si>
    <t>Izolācija D20x13 mm</t>
  </si>
  <si>
    <t>Izolācija D16x30 mm</t>
  </si>
  <si>
    <t>Pieslēgums esošam iekšējam ūdensvadam</t>
  </si>
  <si>
    <t>Karstā ūdens elektriskais tiltuma sildītājs 10 litri</t>
  </si>
  <si>
    <t>Stūra krāns 1/2"x10 mm</t>
  </si>
  <si>
    <t>Grupu sadalne GS 32(ind);v/a;(lapa EL10) 24 mod.</t>
  </si>
  <si>
    <t>Paneļi PP-104 (1,2x1,7x0,2)</t>
  </si>
  <si>
    <t>Paneļi PP-105 (1,2x1,7x0,2)</t>
  </si>
  <si>
    <t>Paneļi PP-106 (1,2x1,7x0,2)</t>
  </si>
  <si>
    <t>Paneļi PP-107 (1,2x1,7x0,2)</t>
  </si>
  <si>
    <t>Paneļi PP-108 (1,2x1,7x0,2)</t>
  </si>
  <si>
    <t>Paneļi PP-109 (1,2x1,7x0,2)</t>
  </si>
  <si>
    <t>Paneļi PP-110 (1,2x1,7x0,2)</t>
  </si>
  <si>
    <t>Paneļi PP-111 (1,2x1,7x0,2)</t>
  </si>
  <si>
    <t>Paneļi PP-112 (1,015x1,7x0,2)</t>
  </si>
  <si>
    <t>Paneļi PP-113 (1,2x1,9x0,2)</t>
  </si>
  <si>
    <t>Paneļi PP-123 (1,2x2,56x0,2)</t>
  </si>
  <si>
    <t>Paneļi PP-125 (1,2x4,43x0,2)</t>
  </si>
  <si>
    <t>Paneļi PP-126 (1,2x4,43x0,2)</t>
  </si>
  <si>
    <t>Paneļi PP-128 (1,2x11,71x0,32)</t>
  </si>
  <si>
    <t>Paneļi PP-201 (1,2x2,56x0,2)</t>
  </si>
  <si>
    <t>Paneļi PP-202 (0,8x2,56x0,2)</t>
  </si>
  <si>
    <t>Paneļi PP-203 (1,2x4,43x0,2)</t>
  </si>
  <si>
    <t>Paneļi PP-204 (1,2x4,43x0,2)</t>
  </si>
  <si>
    <t>Paneļi PP-205 (0,74x4,43x0,2)</t>
  </si>
  <si>
    <t>Paneļi PP-301 (1,2x2,56x0,2)</t>
  </si>
  <si>
    <t>Paneļi PP-302 (0,8x2,56x0,2)</t>
  </si>
  <si>
    <t>Paneļi PP-303 (1,2x4,43x0,2)</t>
  </si>
  <si>
    <t>Paneļi PP-304 (1,2x4,43x0,2)</t>
  </si>
  <si>
    <t>Paneļi PP-305 (0,74x4,43x0,2)</t>
  </si>
  <si>
    <t>Paneļi PP-401 (1,2x2,56x0,2)</t>
  </si>
  <si>
    <t>Paneļi PP-402 (0,8x2,56x0,2)</t>
  </si>
  <si>
    <t>Paneļi PP-403 (1,2x4,43x0,2)</t>
  </si>
  <si>
    <t>Paneļi PP-404 (1,2x4,43x0,2)</t>
  </si>
  <si>
    <t>Paneļi PP-405 (0,74x4,43x0,2)</t>
  </si>
  <si>
    <t>Paneļi PP-114 (1,2x1,9x0,2)</t>
  </si>
  <si>
    <t>Paneļi PP-115 (1,2x1,9x0,2))</t>
  </si>
  <si>
    <t>Paneļi PP-116 (1,2x1,9x0,2))</t>
  </si>
  <si>
    <t>Paneļi PP-117 (1,2x1,9x0,2))</t>
  </si>
  <si>
    <t>Paneļi PP-118 (1,2x1,9x0,2))</t>
  </si>
  <si>
    <t>Paneļi PP-119 (1,2x1,9x0,2)</t>
  </si>
  <si>
    <t>Paneļi PP-120 (1,2x1,9x0,2))</t>
  </si>
  <si>
    <t>Paneļi PP-121(1,2x1,9x0,2))</t>
  </si>
  <si>
    <t>Paneļi PP-122 (1,015x1,9x0,2)</t>
  </si>
  <si>
    <t>Paneļi PP-127 (0,74x4,43x0,2)</t>
  </si>
  <si>
    <t>Paneļi PP-124 (0,8x2,56x0,2)</t>
  </si>
  <si>
    <t>Mūra stabu pastiprināšana ar metāla profīliem,nokrāsojot un gruntējot</t>
  </si>
  <si>
    <t>Gaisa apaļais regulējošais vārsts ar rokas vadība SPI-315</t>
  </si>
  <si>
    <t>Gaisa apaļais regulējošais vārsts ar el.piedz. vadība SPI-315</t>
  </si>
  <si>
    <t>Lokālā tāme Nr.2-7</t>
  </si>
  <si>
    <t>Lokālā tāme Nr. 2-6</t>
  </si>
  <si>
    <t>Stiklotu ārsienu montāža metāla karkasā</t>
  </si>
  <si>
    <t>Esošā savietotā jumta demontāža,ruļļu seguma noņemšana,siltumizolācijas slāņa demontāža lūdz pārsegumam</t>
  </si>
  <si>
    <t>Grīdas seguma demontāža</t>
  </si>
  <si>
    <t>Augsnes virskārtas noņemšana</t>
  </si>
  <si>
    <t>Revīzija D 50 mm</t>
  </si>
  <si>
    <t>Jumta izvads D 110 mm</t>
  </si>
  <si>
    <t>Koka veidņu uzstādīšana,nojaukšana monolītam pārsegumam  PM</t>
  </si>
  <si>
    <t xml:space="preserve">Demontēt stikla blokus </t>
  </si>
  <si>
    <t>Stikla bloku montāža sporta zālei</t>
  </si>
  <si>
    <t>Alumīja ārdurvju montāža ar durvju aizvērējiem</t>
  </si>
  <si>
    <t>Gaisa apaļais regulējošais vārsts ar rokas vadība SPI-200</t>
  </si>
  <si>
    <t>Gaisa apaļais regulējošais vārsts ar rokas vadība SPI-250</t>
  </si>
  <si>
    <t>Apaļas ugundrošības vārsts EI 120 min UVA120-125</t>
  </si>
  <si>
    <t>Apaļas ugundrošības vārsts EI 120 min UVA120-160</t>
  </si>
  <si>
    <t>Apaļas ugundrošības vārsts EI 120 min UVA120-200</t>
  </si>
  <si>
    <t>Pamatu siltinājums ar ekstrudēto putopolistirola plātnēm 75 mm starp betonu</t>
  </si>
  <si>
    <t>Apakšējais pieslēguma bloks</t>
  </si>
  <si>
    <t>Termostata galva</t>
  </si>
  <si>
    <t>Lodveida krans Ø 1/2"</t>
  </si>
  <si>
    <t>Pāreja no cinkotā tērauda ar gumiju Ø 125/Ø 160</t>
  </si>
  <si>
    <t>Pāreja no cinkotā tērauda ar gumiju Ø 160/Ø 250</t>
  </si>
  <si>
    <t>Sānu pievienojums ar gumiju  no cinkotā tērauda  Ø 100/ Ø 100</t>
  </si>
  <si>
    <t>Sānu pievienojums ar gumiju  no cinkotā tērauda  Ø 100/ Ø 125</t>
  </si>
  <si>
    <t>Dušas starpsienu izbūve saskaņā ar interjera projeku pl.90 cm</t>
  </si>
  <si>
    <t>Ārējo palodžu montāža</t>
  </si>
  <si>
    <t>Objekta adrese:Pulkveža Oskara Kalpaka ielā 37,Jelgava</t>
  </si>
  <si>
    <t>gb.</t>
  </si>
  <si>
    <t>Lodveida krans Ø 3/4"</t>
  </si>
  <si>
    <t>Balans. vārsts Ø 3/4"</t>
  </si>
  <si>
    <t>Siltumizolācija s=9mm  Ø 14</t>
  </si>
  <si>
    <t>Siltumizolācija s=9mm  Ø 16</t>
  </si>
  <si>
    <t>Siltumizolācija s=9mm  Ø 20</t>
  </si>
  <si>
    <t>Siltumizolācija s=20mm  Ø 40</t>
  </si>
  <si>
    <t>Siltumizolācija s=20mm  Ø 50</t>
  </si>
  <si>
    <t>Plastmasas kompozitas caurules  PE-RT  Ø 14x2</t>
  </si>
  <si>
    <t>Sānu pievienojums ar gumiju  no cinkotā tērauda  Ø 160/ Ø 250</t>
  </si>
  <si>
    <t>Sānu pievienojums ar gumiju  no cinkotā tērauda  Ø 200/ Ø 250</t>
  </si>
  <si>
    <t>Līkumi 90º  ar gumiju  no cinkotā tērauda Ø 100</t>
  </si>
  <si>
    <t>Līkumi 90º  ar gumiju  no cinkotā tērauda Ø 200</t>
  </si>
  <si>
    <t>Siltumizolācija s=9mm  Ø 18</t>
  </si>
  <si>
    <t>2--14</t>
  </si>
  <si>
    <t>2--15</t>
  </si>
  <si>
    <t>Lokālā tāme Nr 2-13</t>
  </si>
  <si>
    <t>Lokālā tāme Nr 2-14</t>
  </si>
  <si>
    <t>Lokālā tāme Nr 2-15</t>
  </si>
  <si>
    <t>Lokālā tāme Nr. 1-6</t>
  </si>
  <si>
    <t>Lokālā tāme Nr. 1-7</t>
  </si>
  <si>
    <t>Lokālā tāme Nr.1-8</t>
  </si>
  <si>
    <t>Sānu pievienojums ar gumiju  no cinkotā tērauda  300x100h/ 500x150h</t>
  </si>
  <si>
    <t>Līkumi 90º  ar gumiju  no cinkotā tērauda Ø 160</t>
  </si>
  <si>
    <t>Līkumi 90º  ar gumiju  no cinkotā tērauda 500x600</t>
  </si>
  <si>
    <t>Ventilācija</t>
  </si>
  <si>
    <t>Iebūvētās mēbeles</t>
  </si>
  <si>
    <t>1--16</t>
  </si>
  <si>
    <t>Mākslīgā akmens virsma uz nerūs.tērauda kājām-2,62x0,6;h=0,75</t>
  </si>
  <si>
    <t>Objekta apsardze izmaksas</t>
  </si>
  <si>
    <t>Būvniecības objekta izkārtnes izgatavošana, uzstādīšana</t>
  </si>
  <si>
    <t xml:space="preserve">Maksa par elektoenerģijas izmantošanu </t>
  </si>
  <si>
    <t>Maksa par ūdens patēriņu</t>
  </si>
  <si>
    <t>Kanāla ventilators VENT-125B L=150m³/st, P=120Pa,n=1900,N=44w</t>
  </si>
  <si>
    <t xml:space="preserve">Armtūras sietu izgatavošana,uzstādīšana,fiksatoru uzstādīšana dz.betona rīģeļiem.Armatūras stiegru sagarināšanu,sasiešanu ar stiepli veic būvlaukumā,armatūra A500 </t>
  </si>
  <si>
    <t>Saliekamā dz.betona pārseguma demontāža piebūvei un savienojošam korpusam</t>
  </si>
  <si>
    <t>Pamatu atrakšana un demontāža piebūvei</t>
  </si>
  <si>
    <t>Esošo ķieģeļu starpsienu demontāža</t>
  </si>
  <si>
    <t>Esošo ķieģeļu ārsienu demontāža</t>
  </si>
  <si>
    <t>Keramzīta bloku  FIBO starpsienu mūrēšana ar javu M50(B3.5),b=200 mm;(s-05)</t>
  </si>
  <si>
    <t>Keramzīta bloku  FIBO starpsienu mūrēšana ar javu M50(B3.5),b=100 mm;s-06</t>
  </si>
  <si>
    <t>Starpsienu mūrēšana no Aeroc blokiem,armējot,b=150 mm (s-07)</t>
  </si>
  <si>
    <t>Sastatņu uzdādīšana,nojaukšana.īre,aizsargsieta uzstādīšana</t>
  </si>
  <si>
    <t>Tīrīšanas lūkas RLL 200x200</t>
  </si>
  <si>
    <t>APSTIPRINU</t>
  </si>
  <si>
    <t xml:space="preserve">Armtūras sietu izgatavošana,uzstādīšana,fiksatoru uzstādīšana lifta šahtai.Armatūras stiegru sagarināšanu,sasiešanu ar stiepli veic būvlaukumā,armatūra A500 </t>
  </si>
  <si>
    <t>Lifta šahtas betonēšana no betona C25/30,novibrē,betonu padod ar betona sūkni.</t>
  </si>
  <si>
    <t>Jumta koka konstrukciju montāža no antiseptētām brusām;stiprinot ar skavām,metāla kalumiem</t>
  </si>
  <si>
    <t>Latojuma izbūve no dēļiem b=25 mm</t>
  </si>
  <si>
    <t>Lietus ūdens notekrenes montāža ar veidgabaliem</t>
  </si>
  <si>
    <t>Lietus ūdens notekcauruļu montāža ar veidgabaliem d=110 mm</t>
  </si>
  <si>
    <t>Pieslēgumu un parapeta apdare ar skārdu</t>
  </si>
  <si>
    <t>Lodveida krāns, gali piemetināti DN 65 PN 16 bar</t>
  </si>
  <si>
    <t>Filtrs, uzmavas Ø  1 1/2'' PN 16 bar</t>
  </si>
  <si>
    <t>Filtrs, flanču DN 65 PN 16 bar</t>
  </si>
  <si>
    <t>Atbalsta rokturis HGW 45/3 diz.projekta Nr29</t>
  </si>
  <si>
    <t>Erganomiskas formas paceļams atbalsta rokturis podam diz.proj.Nr 33</t>
  </si>
  <si>
    <t>Erganomiskas formas paceļams atbalsta rokturis izlietnei (kreisā un labā puse)Diz.proj.Nr 34</t>
  </si>
  <si>
    <t>Sānu pievienojums ar gumiju  no cinkotā tērauda  Ø 160/ 150x500</t>
  </si>
  <si>
    <t>Sānu pievienojums ar gumiju  no cinkotā tērauda  Ø 160/ 200x500</t>
  </si>
  <si>
    <t>Sānu pievienojums ar gumiju  no cinkotā tērauda  Ø 200/ 250x250</t>
  </si>
  <si>
    <t>Sānu pievienojums ar gumiju  no cinkotā tērauda  Ø 200/ 200x400</t>
  </si>
  <si>
    <t>Līkumi 90º  ar gumiju  no cinkotā tērauda Ø 315</t>
  </si>
  <si>
    <t>Durvju bloks D-07 1000X2100</t>
  </si>
  <si>
    <t>Durvju bloks D-08 750X2100</t>
  </si>
  <si>
    <t>Elektroinstlācija autoapmācības ēka - 2.kārta</t>
  </si>
  <si>
    <t>Grupu sadalne RGS1(ind);.v/a;(lapa EL2)</t>
  </si>
  <si>
    <t>Grupu sadalne RGS2(ind);48 mod.v/a;(lapa EL3)</t>
  </si>
  <si>
    <t>Grupu sadalne VGS(ind);v/a;36 mod.</t>
  </si>
  <si>
    <t>Kabeļu rene Meka B70,ar savien.,stipr.,nosegvāku</t>
  </si>
  <si>
    <t>3 F rozete ar zem.spaili,16A.v/a,IP44</t>
  </si>
  <si>
    <t>Lifta šahtas durvju aiļu pagaidu aizdare ar OSB-22 plātnēm</t>
  </si>
  <si>
    <t>Siltummainis WP 525H-40 PN 30 bar (k.ūdens)</t>
  </si>
  <si>
    <t>Siltummainis WP 4-80 PN 30 bar (ap.sist.)</t>
  </si>
  <si>
    <t>Sūknis BPH 120/250.40M PN 6 bar</t>
  </si>
  <si>
    <t>Procesors ECL 300/C66 (ar taim. un dev. ESMT;ESM11; ESMU)</t>
  </si>
  <si>
    <t>Procesors ECL 300/C14 (ar taim. un dev. ;ESM11; ESMU)</t>
  </si>
  <si>
    <t>Reg. vārsts VM2-25/6.3PN 16 bar ar izp.meh. AMV10</t>
  </si>
  <si>
    <t>Sānu pievienojums ar gumiju  no cinkotā tērauda  Ø 125/ Ø 160</t>
  </si>
  <si>
    <t>Lodveida krāns, uzmavas Ø 1 1/2 '' PN 16 bar</t>
  </si>
  <si>
    <t>Lodveida krāns, uzmavas Ø 2 '' PN 16 bar</t>
  </si>
  <si>
    <t>7</t>
  </si>
  <si>
    <t>Lodveida krāns, gali piemetināti DN 15 PN 16 bar</t>
  </si>
  <si>
    <t>4</t>
  </si>
  <si>
    <t>Lodveida krāns, gali piemetināti DN 25 PN 16 bar</t>
  </si>
  <si>
    <t>Lodveida krāns, gali piemetināti DN 40 PN 16 bar</t>
  </si>
  <si>
    <t>Kabeļu rene Meka B200,ar savien.,stipr.,nosegvāku</t>
  </si>
  <si>
    <t>Reste  ventilatoriem Ø 315 DEF 325D</t>
  </si>
  <si>
    <t>Nosūces difuzors DVS-125</t>
  </si>
  <si>
    <t>Pieplūdes difuzors DVS-P-125</t>
  </si>
  <si>
    <t>Pieplūdes/nosīces difuzors KD-1 Nr.2</t>
  </si>
  <si>
    <t>Pieplūdes/nosīces difuzors KD-2 Nr.1</t>
  </si>
  <si>
    <t>Gaisa apaļais regulējošais vārsts ar rokas vadība SPI-100</t>
  </si>
  <si>
    <t>Gaisa apaļais regulējošais vārsts ar rokas vadība SPI-125</t>
  </si>
  <si>
    <t>Gaisa apaļais regulējošais vārsts ar rokas vadība SPI-160</t>
  </si>
  <si>
    <t xml:space="preserve">Lokālā tāme Nr1-.2 </t>
  </si>
  <si>
    <t xml:space="preserve">Lokālā tāme Nr.2-2 </t>
  </si>
  <si>
    <t xml:space="preserve">Lokālā tāme Nr.2-3 </t>
  </si>
  <si>
    <t>Grīdas 1.stāva līmenī</t>
  </si>
  <si>
    <t>11</t>
  </si>
  <si>
    <t>Manometrs , 0-10 bar</t>
  </si>
  <si>
    <t>Manometrs , 0-16 bar</t>
  </si>
  <si>
    <t>Manometra krāns, uzmavas Ø 1/2 '' PN 16 bar</t>
  </si>
  <si>
    <t>Par kopējo summu, Ls</t>
  </si>
  <si>
    <t>Drošības zīmju un uzrakstu  izgatavošana, uzstādīšana</t>
  </si>
  <si>
    <t>Būvass nospraušana</t>
  </si>
  <si>
    <t>Būvbedres rakšana ar mehānismiem pamatiem,iekraujot a/mašīnās</t>
  </si>
  <si>
    <t>Pamatu aizbēršana ar mehānismiem,blietējot</t>
  </si>
  <si>
    <t>Pamatu horizontālā hidrouzolācija ar 2 kārtām ruberoida bituma mastikā,cementa javu</t>
  </si>
  <si>
    <t>Izolācija D16x13 mm</t>
  </si>
  <si>
    <t>Kanalizācijas traps D 75 mm</t>
  </si>
  <si>
    <t>Vakuuma vārsts d=50</t>
  </si>
  <si>
    <t>Lokālā tāme Nr.2-4</t>
  </si>
  <si>
    <t>Kanalizācijas traps D 110 mm ar paliel.smilšu uztvērēju</t>
  </si>
  <si>
    <t>Līnijveida drenāža ar sifonu un smilšu uztvērēju L = 17 m</t>
  </si>
  <si>
    <t>Līnijveida drenāža ar sifonu un smilšu uztvērēju L = 5,5 m</t>
  </si>
  <si>
    <t>Pamatu siltinājums ar ekstrudēto putopolistirole plātnēm 100 mm starp betonu</t>
  </si>
  <si>
    <t>Zemes darbi</t>
  </si>
  <si>
    <t>Pamatnes rakšana ar rokām līdz 0,25 m dziļumā, blietēšana</t>
  </si>
  <si>
    <t>Spoguļu montāža 81x122</t>
  </si>
  <si>
    <t>Spoguļu montāža 122x102</t>
  </si>
  <si>
    <t>Fasādes siltināšana akmens vates plāksnes 100mm biezumā starp prof.skārda karkasu</t>
  </si>
  <si>
    <t>Skārda palodžu uzstādīšana,stiprino ar skŗuvēm,noblīvējot ar silikonu</t>
  </si>
  <si>
    <t xml:space="preserve">Sieta stiprināšana un izlīdzināšana ar līmjavu konsolei </t>
  </si>
  <si>
    <t>Konsoles gruntēšana un apmešana ar faktūrapmetumu</t>
  </si>
  <si>
    <t>Koka durvju montāža ar lamināta apdari saskaņā ar interjera projektu ,stiprinot ar ķīļiem,celtniecības putām,ar EL 30</t>
  </si>
  <si>
    <t>Durvju bloks D-05 1000X2100 ae EL30</t>
  </si>
  <si>
    <t>Spoguļu montāža 80X101</t>
  </si>
  <si>
    <t>Spoguļu montāža 81X223</t>
  </si>
  <si>
    <t>Spoguļu montāža 142X102</t>
  </si>
  <si>
    <t>Lokālā tāme Nr. 1-1</t>
  </si>
  <si>
    <t>Siltima mezgls Nr 3 skolas ēka 1.kārta</t>
  </si>
  <si>
    <t>Lokālā tāme Nr 1-14</t>
  </si>
  <si>
    <t>Lokālā tāme Nr 2-11</t>
  </si>
  <si>
    <t>Uzjumteņu izbūve saskaņā ar projekta risinājumiem</t>
  </si>
  <si>
    <t>Metāla seglīstes uzstādīšana flīžu ārējiem stūriem</t>
  </si>
  <si>
    <t>Spoguļu montāža 61x102</t>
  </si>
  <si>
    <t>Ugunsdzēsības aparātu uzstādīšana</t>
  </si>
  <si>
    <t>Uzlīmju izgatavošana,uzstādīšana</t>
  </si>
  <si>
    <t>Dz.betona kolonnu betonēšana no betona C25/30,novibrē,betonu padod ar betona sūkni.</t>
  </si>
  <si>
    <t>Koka veidņu uzstādīšana,nojaukšana monolītai joslai</t>
  </si>
  <si>
    <t>Vispārīgie būvdarbi</t>
  </si>
  <si>
    <t>c/h</t>
  </si>
  <si>
    <t>Sagatavošanas darbi</t>
  </si>
  <si>
    <t>Iekārtie ģipškartona griesti metāla karkasā</t>
  </si>
  <si>
    <t>Sienu apmetuma izveidošana mūra sienām</t>
  </si>
  <si>
    <t>Mūra  sienu sagatavošanas krāsošanai (špaktelēšana, slīpēšana)</t>
  </si>
  <si>
    <t>Evakuācijas gaismeklis ar norādi "izeja"LED,ar akumulatora bateriju t=1h</t>
  </si>
  <si>
    <t>Mērījumi,dokumentācija</t>
  </si>
  <si>
    <t>Esošo tīklu demontāža</t>
  </si>
  <si>
    <t xml:space="preserve">Stieples stiprinājums pie sienas </t>
  </si>
  <si>
    <t>Stieples krustveida savienojums</t>
  </si>
  <si>
    <t>Stieples savienojums ar metāla konstrukciju</t>
  </si>
  <si>
    <t>Mērījumu savienojums</t>
  </si>
  <si>
    <t>Ventilācijas sistēmu siltumapgāde</t>
  </si>
  <si>
    <t>2--12</t>
  </si>
  <si>
    <t>Lokālā tāme Nr.2-8</t>
  </si>
  <si>
    <t>Koka divviru durvju montāža ,stiprinot ar ķīļiem,celtniecības putām</t>
  </si>
  <si>
    <t>3</t>
  </si>
  <si>
    <t>Drošības vārsts Ø 3/4'' P- 6 bar</t>
  </si>
  <si>
    <t>2</t>
  </si>
  <si>
    <t>Drošības vārsts Ø 3/4'' P- 10 bar</t>
  </si>
  <si>
    <t>Jumts J-02 virs WC bloka</t>
  </si>
  <si>
    <t>Siltuma izolācijas ar akmens vati 200 mm</t>
  </si>
  <si>
    <t xml:space="preserve">Keramzītbetona B10 slīpuma veidojošo kārtu b=10-120mm ierīkošana </t>
  </si>
  <si>
    <t>Aiļu aizmūrēšana ar Fibo blokiem,javu sagatavo būvlaukumā</t>
  </si>
  <si>
    <t xml:space="preserve">Durvju bloks D-02 (1,16x2,1m) </t>
  </si>
  <si>
    <t xml:space="preserve">Durvju bloks D-03 (1,06x2,1m) </t>
  </si>
  <si>
    <t xml:space="preserve">Durvju bloks D-05 (0,85x2,1m) </t>
  </si>
  <si>
    <t xml:space="preserve">Durvju bloks D-06 (0,9x2,1m) </t>
  </si>
  <si>
    <t>Durvju bloks D-12 (1x2,1m) EL 30</t>
  </si>
  <si>
    <t xml:space="preserve">Durvju bloks D-07 (2x2,2m) </t>
  </si>
  <si>
    <t xml:space="preserve">Durvju bloks D-13 (1x2,1m) </t>
  </si>
  <si>
    <t xml:space="preserve">Durvju bloks D-14 (2,15x2,5m) </t>
  </si>
  <si>
    <t>Skatuves koka konstrukciju izbūve no antiseptētām brusām,stiprinot ar metāla kalumiem</t>
  </si>
  <si>
    <t>Skatuves daļas ieklāšana ar OSB 22 plāksnēm,stiprinot ar skrūvēm</t>
  </si>
  <si>
    <t>Logu un durvju aiļu apdare fasādes apdarei ar skārda loksnēm (siltuizolācija 3cm;līmjava,siets,apmetums,krāsojums)</t>
  </si>
  <si>
    <t>1--15</t>
  </si>
  <si>
    <t>Piekārto griestu izbūve AMF Fenstratos mikro perf.SK24/600x1200;vai analogi</t>
  </si>
  <si>
    <t>Piekārto griestu izbūve AMF Termoflex Acoustik RL+Termoflex Acoustic SK15/600X600</t>
  </si>
  <si>
    <t>Piekārto griestu izbūve AMF Fenstratos mikro perf.SK24/600x600;vai analogi</t>
  </si>
  <si>
    <t>Mākslīgā akmens virsma uz nerūs.tērauda kājām-2,54x0,6;h=0,75</t>
  </si>
  <si>
    <t>Mākslīgā akmens virsma uz nerūs.tērauda kājām-1,62x0,6;h=0,76</t>
  </si>
  <si>
    <t>Iebūvēta virsma ar plastikāta segumu;iebūvētiem plauktiem ;skapīšiem-0,64x0,6-4gb;skapīšiem-1,06x0,6-2gb (9x0,6x0,9(h)</t>
  </si>
  <si>
    <t>Pie sienas stiprināmi plaukti 1,5x0,4</t>
  </si>
  <si>
    <t>Iebūvēta virsma ar plastikāta segumu;iebūvētiem plauktiem ;skapīšiem-0,44x0,6-2gb; (1,5x0,6x0,9(h)</t>
  </si>
  <si>
    <t>Kanāla ventilators VENT-315B L=1000m³/st, P=150Pa,n=2300,N=235w</t>
  </si>
  <si>
    <t>Kanāla ventilators VENT-315L L=1500m³/st, P=220Pa,n=2700,N=350w</t>
  </si>
  <si>
    <t>Radiatori ar sānu pieslēgumu     33KV-500-1200</t>
  </si>
  <si>
    <t>Radiatora atpakaļvārst Ø 1/2"</t>
  </si>
  <si>
    <t>Lodveida krans Ø 1 1/4"</t>
  </si>
  <si>
    <t>Balans. vārsts Ø 11/4"</t>
  </si>
  <si>
    <t>Lokālā tāme Nr 2-10</t>
  </si>
  <si>
    <t>Gaisa sild. Iekārta "VOLCONO" VR1 kompl ar: termostati, griešanās ātruma regulētāji, reg. vārsti VS2-20/2.5 ar el.piedz. AMV10</t>
  </si>
  <si>
    <t>Regulēšanas mezgls SMU-4,0</t>
  </si>
  <si>
    <t>Lodveida krāns, uzmavas  Ø 3/4"</t>
  </si>
  <si>
    <t>TV spraudnis</t>
  </si>
  <si>
    <t xml:space="preserve">Jumta hidroizolējošā seguma ieklāšana divās kārtās, ieskaitot ielaidumu uz parapeta,uzkausējot ar gāzi  </t>
  </si>
  <si>
    <t>Iekšējais ūdensvads Ū1; T3; T4</t>
  </si>
  <si>
    <t>Savienojumu veidgabali</t>
  </si>
  <si>
    <t>Lodventīlis DN50 mm</t>
  </si>
  <si>
    <t>Lodventīlis DN25 mm</t>
  </si>
  <si>
    <t>Lodventīlis DN15 mm</t>
  </si>
  <si>
    <t>Ugunsdzēsības krāns DN 50 N - 20 ( Sienā montējams aizslēdzams skapis;aizbīdnis d=50;ugunsdzēsības šļūtene 20 m;stobra uzgalis d=16 mm</t>
  </si>
  <si>
    <t>Sistēmas pārbaude</t>
  </si>
  <si>
    <t>Esošo sistēmu demontāža</t>
  </si>
  <si>
    <t xml:space="preserve">Kopā </t>
  </si>
  <si>
    <t>Transporta izdevumi materiāliem</t>
  </si>
  <si>
    <t>Tiešās izmaksas kopā</t>
  </si>
  <si>
    <t>Iekšējā kanalizācija K 1</t>
  </si>
  <si>
    <t xml:space="preserve">Armtūras sietu izgatavošana,uzstādīšana,fiksatoru uzstādīšana monolītai joslai.Armatūras stiegru sagarināšanu,sasiešanu ar stiepli veic būvlaukumā,armatūra A500 </t>
  </si>
  <si>
    <t>Filtrs, flanču DN 40 PN 16 bar</t>
  </si>
  <si>
    <t>8</t>
  </si>
  <si>
    <t>Balans vārsts Ø 1 '' PN 16 bar</t>
  </si>
  <si>
    <t>Karnīzes izbūve saskaņā ar projekta risinājumu</t>
  </si>
  <si>
    <t>Iekšējo lamināta palodžu montāža;b=510 mm</t>
  </si>
  <si>
    <t>Iekšējo lamināmāta palodžu montāža;b=300 mm</t>
  </si>
  <si>
    <t>Durvju aiļu apdare saskaņā ar projekta un interjera risinājumiem</t>
  </si>
  <si>
    <t>Jumta seguma izbūve virs pandusa saskaņā ar projekta risinājumu(OSB-22 segums,jumta segums no ruļļveida materiāla 2 kārtas,skārda apdare pieslēgumam pie esošās ēkas,griestu apdare ar aquapanel plātnēm,kaenīzes apdare ap antiseptāriem dēļiem)</t>
  </si>
  <si>
    <t>Betona C 30/37 iestrādāšana lentveida pamatos,novibrējot-pamatu pēdām,pamatu plātnei,veidņu uzstādīšana,nojaukšana</t>
  </si>
  <si>
    <t>Panduss un nojume</t>
  </si>
  <si>
    <t>Armatūras sietu uzstādīšana ar rokām, sasiešana lentveida pamatiem,pamatu plātnei,distanceru uzstādīšana,ieliekamo detaļu montāža</t>
  </si>
  <si>
    <t>Betona pakāpienu montāža 2500x300x150</t>
  </si>
  <si>
    <t>Betona pakāpienu montāža 2610x300x150</t>
  </si>
  <si>
    <t>Margu uzstādīšana pandusam,lievenim no hromētām caurulēm</t>
  </si>
  <si>
    <t>Tērauda konstrukciju krāsošana,gruntēšana kopnēm</t>
  </si>
  <si>
    <t>Jumta tērauda siju montāža</t>
  </si>
  <si>
    <t>Tērauda konstrukciju notīrīšana no rūsas sijām</t>
  </si>
  <si>
    <t>Tērauda konstrukciju krāsošana,gruntēšana sijām</t>
  </si>
  <si>
    <t>Aiļu pārsedžu montāža ,uz javas M50</t>
  </si>
  <si>
    <t>Veidņu uzstādīšana,nojaukšana betona pārsedzēm</t>
  </si>
  <si>
    <t>Armatūras sietu uzstādīšana ar rokām, sasiešana pārsedzēm</t>
  </si>
  <si>
    <t>Keramiskā izlietne 550x430 pie siena stiprināma atbilstoši dizaina projekta p.10 (kvalitātes līmenim un kalpošanas laikam jāatbilst firmas DURAVIT ražojumiem)</t>
  </si>
  <si>
    <t xml:space="preserve">Metāla izlietne 45,5x43,5atbilstoši dizaina projekta p.12 </t>
  </si>
  <si>
    <t xml:space="preserve">Dušas paliktnis 900x900 atbilstoši dizaina projekta p.25 </t>
  </si>
  <si>
    <t>Pods ar izvadu sienā atbilstoši dizaina projekta p.1 (kvalitātes līmenim un kalpošanas laikam jāatbilst firmas DURAVIT ražojumiem)</t>
  </si>
  <si>
    <t xml:space="preserve">Pods cilvētiem ar kustību traucējumiem ar izvadu sienā atbilstoši dizaina projekta p.3 </t>
  </si>
  <si>
    <t>Riģipša sienu špahtelēšana,krāsošana</t>
  </si>
  <si>
    <t>Cauruļu veidgabali</t>
  </si>
  <si>
    <t>Iebūvēto mēbeļu montāža</t>
  </si>
  <si>
    <t>Lokālā tāme Nr 1-16</t>
  </si>
  <si>
    <t>Aiļu izzāģēšana (frēzēšana) ķieģeļu sienās</t>
  </si>
  <si>
    <t xml:space="preserve">Demontēt esošos logu blokus </t>
  </si>
  <si>
    <t>Radiatori ar apakšējo pieslēgumu     11KV-400-1600</t>
  </si>
  <si>
    <t>Pieplūdes reg. reste JR-5/2G 200x100h</t>
  </si>
  <si>
    <t>Elektroapgāde un apgaismojums</t>
  </si>
  <si>
    <t>Kabeļi ar vara dzīslām NYM  5X25</t>
  </si>
  <si>
    <t>Kabeļi ar vara dzīslām NYM  5X16</t>
  </si>
  <si>
    <t>Kabeļi ar vara dzīslām NYM  5X10</t>
  </si>
  <si>
    <t>Kabeļi ar vara dzīslām NYM 5x6</t>
  </si>
  <si>
    <t>Kabeļi ar vara dzīslām NYM 5x2,5</t>
  </si>
  <si>
    <t>Kabeļi ar vara dzīslām NYM  3X1,5</t>
  </si>
  <si>
    <t>Gofrēta caurule d=50 (sarkana)</t>
  </si>
  <si>
    <t xml:space="preserve">Gofrēta caurule d=20 </t>
  </si>
  <si>
    <t>Lokālā tāme Nr.2-9</t>
  </si>
  <si>
    <t>Tērauda ud. gāzes caurules, melnas DN 15</t>
  </si>
  <si>
    <t>Tērauda ud. gāzes caurules, melnas DN 25</t>
  </si>
  <si>
    <t>Drošības vārsts Ø 3/4" 10bar</t>
  </si>
  <si>
    <t>Resiver Ø88.9x3.2 L=500mm</t>
  </si>
  <si>
    <t>Ventilis, uzmavas Ø 1/2", P=16bar</t>
  </si>
  <si>
    <t>Ventilis, uzmavas Ø 1", P=16bar</t>
  </si>
  <si>
    <t>Pretkorozījas krāsa</t>
  </si>
  <si>
    <t>Pisuārs ar skalošanas dozatoru,hromētsatbilstoši dizaina projekta p.4;p.6 (kvalitātes līmenim un kalpošanas laikam jāatbilst firmas DURAVIT ražojumiem)</t>
  </si>
  <si>
    <t>Keramiskā izlietne 45x34 ar 1atveri ūdens maisītājam atbilstoši dizaina projekta p.9 (kvalitātes līmenim un kalpošanas laikam jāatbilst firmas DURAVIT ražojumiem)</t>
  </si>
  <si>
    <t>Keramiskā izlietne cilvēkiem ar kustību traucējumiem atbilstoši dizaina projekta p.11</t>
  </si>
  <si>
    <t>Gaismeklis ar komp. lumin.spuldzēm 2x26W;IP20;iebūvējas piekārtajos griestos (konf.zālē)</t>
  </si>
  <si>
    <t>Gaismeklis ar komp.lumin.spuldzēm 2x26W;IP20;v/a;kāpņu telpās</t>
  </si>
  <si>
    <t xml:space="preserve">Gaismeklis ar komp. lumin.spuldzēm 2x26W;IP23;iebūvējas piekārtajos griestos </t>
  </si>
  <si>
    <t xml:space="preserve">Gaismeklis ar komp.lumin.spuldzēm 2x26W;IP44;iebūvējas piekārtajos griestos </t>
  </si>
  <si>
    <t>Gaismeklis ar komp.lumin.spuldzēm 2x9W;IP56;v/a;pie sienas</t>
  </si>
  <si>
    <t>Paneļi PP-204 (1,2x10,3x0,265m)</t>
  </si>
  <si>
    <t>Paneļi PP-205 (1,2x10,3x0,265m)</t>
  </si>
  <si>
    <t>Paneļi PP-207 (1,2x7,64x0,265m)</t>
  </si>
  <si>
    <t>Paneļi PP-206 (0,88x10,3x0,265m)</t>
  </si>
  <si>
    <t>Kāpņu podestu montāža- 3340x1665x220</t>
  </si>
  <si>
    <t>Kāpņu podestu montāža- 3340x520x220</t>
  </si>
  <si>
    <t>Kāpņu laidu montāža- 5520x1480x342</t>
  </si>
  <si>
    <t>Kāpņu laidu montāža- 4790x1480x342</t>
  </si>
  <si>
    <t>Metāla režgu uzstādīšana 1235x2280</t>
  </si>
  <si>
    <t>Metāla režgu uzstādīšana 1235x1000</t>
  </si>
  <si>
    <t>Pisuāru starpsienu izbūve saskaņā ar interjera projeku</t>
  </si>
  <si>
    <t>Būves nosaukums:Jelgavas tehnikuma rekonstrukcija</t>
  </si>
  <si>
    <t>Pasūtījuma Nr.01-2013</t>
  </si>
  <si>
    <t>Kopsavilkuma aprēķini pa darbu vai konstruktīvo elementu veidiem</t>
  </si>
  <si>
    <t>LOKĀLO TĀMJU KOPSAVILKUMS</t>
  </si>
  <si>
    <t>Tāme sastādīta</t>
  </si>
  <si>
    <t>Objekta nosaukums :Skolas mācību korpusa 3.,4. stāva un savienojošā korpusa (skolas ēka- darbnīcu korpuss) rekonstrukcija (kad nr. 0900 001 0079 010);</t>
  </si>
  <si>
    <t>(paraksts un tā atšifrējums, datums)</t>
  </si>
  <si>
    <t>Sastādīta 2013. gada tirgus cenās, pamatojoties uz AR, BK  daļas rasējumiem</t>
  </si>
  <si>
    <t xml:space="preserve">Tāme sastādīta </t>
  </si>
  <si>
    <t xml:space="preserve">Vispārīgie būvdarbi </t>
  </si>
  <si>
    <t xml:space="preserve">Transporta izdevumi materiāliem </t>
  </si>
  <si>
    <t>Sastādīta 2013. gada tirgus cenās, pamatojoties uz UK  daļas rasējumiem</t>
  </si>
  <si>
    <t xml:space="preserve">Ūdensapgāde iekšējā </t>
  </si>
  <si>
    <t>Iekšējā saimnieciskā kanalizācija K1</t>
  </si>
  <si>
    <t>Sastādīta 2013. gada tirgus cenās, pamatojoties uz AVK daļas rasējumiem</t>
  </si>
  <si>
    <t>Siltima mezgls Nr. 2</t>
  </si>
  <si>
    <t>Ventilācijas siltumapgāde</t>
  </si>
  <si>
    <t>Aukstumapgāde</t>
  </si>
  <si>
    <t>Objekta nosaukums :Jaunbūve izglītības programmā "Autotransports"</t>
  </si>
  <si>
    <r>
      <t>m</t>
    </r>
    <r>
      <rPr>
        <vertAlign val="superscript"/>
        <sz val="10"/>
        <color indexed="8"/>
        <rFont val="Arial Narrow"/>
        <family val="2"/>
        <charset val="186"/>
      </rPr>
      <t>2</t>
    </r>
  </si>
  <si>
    <t>Sastādīta 2013. gada tirgus cenās, pamatojoties uz interjera daļas rasējumiem</t>
  </si>
  <si>
    <t xml:space="preserve">Iebūvētās mēbeles </t>
  </si>
  <si>
    <t>Ūdensapgāde iekšējā</t>
  </si>
  <si>
    <t>Iekšējā tehniskā kanalizācija K3</t>
  </si>
  <si>
    <t>Sastādīta 2013.gada tirgus cenās,pamatojoties uz AR;BK  daļas zīmējumiem</t>
  </si>
  <si>
    <t>Sastādīta 2013.gada tirgus cenās,pamatojoties uz UK  daļas zīmējumiem</t>
  </si>
  <si>
    <t>Sastādīta 2013.gada tirgus cenās,pamatojoties uz AVK  daļas zīmējumiem</t>
  </si>
  <si>
    <t xml:space="preserve">Apkure </t>
  </si>
  <si>
    <t>Siltima mezgls Nr 1</t>
  </si>
  <si>
    <t>Saspiestā gaisa vadu sistēma</t>
  </si>
  <si>
    <t>Pārējie darbi, kuri ir Tehniskajā projektā un ir nepieciešami, bet nav iekļauti lokālo tāmju sadaļās (pozīcijas uzrādīt detalizēti)</t>
  </si>
  <si>
    <t>%</t>
  </si>
  <si>
    <t>Lokālā tāme Nr 1-17</t>
  </si>
  <si>
    <t>Sastādīta 2013. gada tirgus cenās, pamatojoties uz ,,,,,,,,,,,,,,,,, daļas rasējumiem</t>
  </si>
  <si>
    <t>1--17</t>
  </si>
  <si>
    <t>Lokālā tāme Nr 2-16</t>
  </si>
  <si>
    <t>2--16</t>
  </si>
  <si>
    <t>Sastādīta 2013.gada tirgus cenās,pamatojoties uz inerjera  daļas zīmējumiem</t>
  </si>
  <si>
    <t>PVN 21%</t>
  </si>
  <si>
    <t>Sastādīta 2013. gada tirgus cenās, pamatojoties uz EL daļas rasējumiem</t>
  </si>
  <si>
    <t>Zibens aizsardzība un zemējums</t>
  </si>
  <si>
    <t>Sastādīta 2013.gada tirgus cenās,pamatojoties uz EL  daļas zīmējumiem</t>
  </si>
  <si>
    <t>Dūmu detektors</t>
  </si>
  <si>
    <t>gab</t>
  </si>
  <si>
    <t>Siltuma detektors</t>
  </si>
  <si>
    <t>Trauksmes poga</t>
  </si>
  <si>
    <t>Kabelis JE-H(St)H FE180 E30 1x2x0,8 vai analogs</t>
  </si>
  <si>
    <t>Kabelis J-Y(St)Y 1x2x0,8, vai analogs</t>
  </si>
  <si>
    <t>PVC caurule d20</t>
  </si>
  <si>
    <t>Kabeļi kanāls</t>
  </si>
  <si>
    <t>Montāžas palīgmateriāli</t>
  </si>
  <si>
    <t>k-ts</t>
  </si>
  <si>
    <t>Sistēmas palaišana un nodošana ekspluatācijā</t>
  </si>
  <si>
    <t>Bosch skaļrunis 6w</t>
  </si>
  <si>
    <t>Skaļruņu savienojuma drošinātājs EVAC LBC1256/00,  vai analogs</t>
  </si>
  <si>
    <t>Termoizturīgs kabelis  JE-HH FE180 E30 1x2x0,8 vai analogs</t>
  </si>
  <si>
    <t>Sastādīta 2013.gada tirgus cenās,pamatojoties uz UAS  daļas zīmējumiem</t>
  </si>
  <si>
    <t>Ugunsdzēsības sistēmas</t>
  </si>
  <si>
    <t>Automātiskā ugunsgrēka atklāšanas signalizācijas sistēma</t>
  </si>
  <si>
    <t xml:space="preserve">Ugunsgrēka izziņošanas sistēma </t>
  </si>
  <si>
    <t>Telekomunikāciju tīkli</t>
  </si>
  <si>
    <t>Sastādīta 2013.gada tirgus cenās,pamatojoties uz VS  daļas zīmējumiem</t>
  </si>
  <si>
    <t>19" 24 portu patchpanelis kat.6</t>
  </si>
  <si>
    <t>19" Kabeļu organizators</t>
  </si>
  <si>
    <t xml:space="preserve">19" barošanas panelis </t>
  </si>
  <si>
    <t>2-vietīga datorrozete</t>
  </si>
  <si>
    <t>Ligzda RJ45 kat.6</t>
  </si>
  <si>
    <t>Rozetes kārba</t>
  </si>
  <si>
    <t>1-vietīgs rozetes rāmis</t>
  </si>
  <si>
    <t>Moduļa grīdas kārba OptiLine Altira, vai analogs</t>
  </si>
  <si>
    <t>Datorrozete 2xRJ45 cat 5e (savietojams ar  Opriline), vai analogs</t>
  </si>
  <si>
    <t>Kabelis UTP 4x2x0,5 kat.6</t>
  </si>
  <si>
    <t xml:space="preserve">Patch kabelis 1m </t>
  </si>
  <si>
    <t xml:space="preserve">Patch kabelis 3m </t>
  </si>
  <si>
    <t>Optiskais Patch kabelis 3m</t>
  </si>
  <si>
    <t>Cisco Catalyst 3560V2-48PS, 48 10/100 ports with PoE and 4 SFP uplinks, vai analogs</t>
  </si>
  <si>
    <t>Cisco Catalyst 3560 SFP Interconnect Cable</t>
  </si>
  <si>
    <t>Augstas veiktspējas bezvadu maršrutētājs 493GN-WKIT , vai nalogs</t>
  </si>
  <si>
    <t xml:space="preserve">Stiprinājums </t>
  </si>
  <si>
    <t>Apsardzes sistēmas</t>
  </si>
  <si>
    <t>Iekšējais telekomunikāciju tīkls</t>
  </si>
  <si>
    <t>Krāsaina day/night videokamera Samsung SHC-735 PH, vai analogs</t>
  </si>
  <si>
    <t>Kupolveida videokamera DH-CA-DW171F, vai analogs</t>
  </si>
  <si>
    <t>Barošanas bloks</t>
  </si>
  <si>
    <t>Infrasarkanais prožektors IR-50, vai analogs</t>
  </si>
  <si>
    <t>Objektīvs 5.0-50.0 DD 13VG550ASII, vai analogs</t>
  </si>
  <si>
    <t>Apvalks ar kronsteinu HPV36K1A000B+WBOV IP65, vai analogs</t>
  </si>
  <si>
    <t>Koaksiālais kabelis RG-6</t>
  </si>
  <si>
    <t>Elektrokabeļa pārsprieguma aizsardzība</t>
  </si>
  <si>
    <t>Videokabeļa pārsprieguma aizsardzība</t>
  </si>
  <si>
    <t>Automāts</t>
  </si>
  <si>
    <t>16 zonu paplašinātājs FoxSec FS9116/8, vai analogs</t>
  </si>
  <si>
    <t>Akumulators 12V 7Ah</t>
  </si>
  <si>
    <t>LCD klaviatūra FoxSec ar iebūvētu karšu lasītāju</t>
  </si>
  <si>
    <t>Kustības detektors ar kronšteinu AFM-0017/PRESTIGE, vai analogs</t>
  </si>
  <si>
    <t xml:space="preserve">Kombinētājs kustības un stikla plīšanas detektors  ar kronšteinu  JS-25 COMBO, vai analogs </t>
  </si>
  <si>
    <t>Magnētiskais kontakts SD-8611W, vai analogs</t>
  </si>
  <si>
    <t>Sirēna</t>
  </si>
  <si>
    <t xml:space="preserve">Kabelis UTP 4x2x0,5 R&amp;M </t>
  </si>
  <si>
    <t>Signalizācijas kabelis 6x0,22</t>
  </si>
  <si>
    <t>Elektrobarošanas kabelis 3x1,5</t>
  </si>
  <si>
    <t>Bezkontakta karšu nolasītājs Rosslare AY-C12, vai analogs</t>
  </si>
  <si>
    <t>Bezkontakta kartīte Rosslare ATT14S, vai analogs</t>
  </si>
  <si>
    <t>Durvju magnētiskais kontakts SD-8611W, vai analogs</t>
  </si>
  <si>
    <t>Kabelis UTP 5e cat</t>
  </si>
  <si>
    <t>Kabelis 3x1,5 lokans</t>
  </si>
  <si>
    <t>Elektroslēdzene</t>
  </si>
  <si>
    <t xml:space="preserve">Apsardzes signalizācija </t>
  </si>
  <si>
    <t>Apsardze sistēmas</t>
  </si>
  <si>
    <t>Piekļuves kontroles sistēma</t>
  </si>
  <si>
    <t xml:space="preserve">Apsardzes signalizācija  </t>
  </si>
  <si>
    <t>Videonovērošanas tīkls</t>
  </si>
  <si>
    <r>
      <t>Elektrokabelis 3x1,5 mm</t>
    </r>
    <r>
      <rPr>
        <sz val="9"/>
        <rFont val="Arial Narrow"/>
        <family val="2"/>
        <charset val="186"/>
      </rPr>
      <t>2</t>
    </r>
  </si>
  <si>
    <t>Adrešu dūmu detektors</t>
  </si>
  <si>
    <t xml:space="preserve">Adrešu trauksmes poga </t>
  </si>
  <si>
    <t>Adrešu ieejas/izejas modulis</t>
  </si>
  <si>
    <t>Izolators</t>
  </si>
  <si>
    <t>Kabeļu kanāls 10x20</t>
  </si>
  <si>
    <t>Ugunsgrēka izziņošanas sistēma</t>
  </si>
  <si>
    <t xml:space="preserve">Automātiskā ugunsgrēka atklāšanas signalizācijas sistēma </t>
  </si>
  <si>
    <t>Sastādīta 2013. gada tirgus cenās, pamatojoties uz UAS daļas rasējumiem</t>
  </si>
  <si>
    <t>Sastādīta 2013. gada tirgus cenās, pamatojoties uz VS daļas rasējumiem</t>
  </si>
  <si>
    <t>Komutācijas skapis 42U 600x600</t>
  </si>
  <si>
    <t>19" plaukts 450mm</t>
  </si>
  <si>
    <t xml:space="preserve">Moduļa grīdas kārba OptiLine Altira  </t>
  </si>
  <si>
    <t>Datorrozete 2xRJ45 cat 6 (savietojams ar  Opriline)</t>
  </si>
  <si>
    <t>Optiskais kabelis FO 4x9/125</t>
  </si>
  <si>
    <t>Patch kabelis 1m kat.6</t>
  </si>
  <si>
    <t>Patch kabelis 3m kat.6</t>
  </si>
  <si>
    <t>UPS 2000VA</t>
  </si>
  <si>
    <t>Projektors HITACHI CP-X3021WN, vai analogs</t>
  </si>
  <si>
    <t>Manuālais sienas ekrāns Adeo Cyber 220 (203x152), vai analogs</t>
  </si>
  <si>
    <t>Griestu stiprinājums projektoram AvTek ProMount Direct, vai analogs</t>
  </si>
  <si>
    <t>Augstas kvalitātes kabeļu komplekts/ RGBHV kabelis (~15m) + Audio (~15m)</t>
  </si>
  <si>
    <t>Sienas pieslēgumu panelis (VGA + MiniJack)</t>
  </si>
  <si>
    <t>TV rozete (dežuranta vietā)</t>
  </si>
  <si>
    <t>Projekcijas sistēma auditorijām</t>
  </si>
  <si>
    <t xml:space="preserve">TV tīkls </t>
  </si>
  <si>
    <t>Izolators/atkartotajs FS9135, vai analogs</t>
  </si>
  <si>
    <t>Būvlaukuma nožogošana ar invemtāra žoga posmiem 3,5x2m,žogu nojaukšana,noma 8 mēn</t>
  </si>
  <si>
    <r>
      <t>Metāla konteinera inventāram, ģērbtuvēm, birojam uzstādīšana ar autoceltni;noma 8</t>
    </r>
    <r>
      <rPr>
        <sz val="10"/>
        <color indexed="10"/>
        <rFont val="Arial Narrow"/>
        <family val="2"/>
        <charset val="186"/>
      </rPr>
      <t xml:space="preserve"> </t>
    </r>
    <r>
      <rPr>
        <sz val="10"/>
        <rFont val="Arial Narrow"/>
        <family val="2"/>
        <charset val="186"/>
      </rPr>
      <t>mēm</t>
    </r>
  </si>
  <si>
    <t>Apsardzes konteinera uzstādīšana,īre 8 mēn</t>
  </si>
  <si>
    <t>Pārvietojamās tualetes uzstādīšana,noma 8 mēn</t>
  </si>
  <si>
    <t>Grīdas</t>
  </si>
  <si>
    <t>Jumts J-03</t>
  </si>
  <si>
    <t>Fasādes siltināšana ar cietām akmens vates plāksnēm 75 mm,stiprinot ar dībeļiem,pielīmējot ar līmjavu-galerijai</t>
  </si>
  <si>
    <t xml:space="preserve">Inventārās sastatnes, tīklu montāža un demontāža fasādes apdares darbu veikšanai </t>
  </si>
  <si>
    <t>Plēves stiprināšana logu nosegšanai</t>
  </si>
  <si>
    <t>Sienu siltināšana ar akmens plātnēm 150 mm biezumā,stiprinot ar dībeļiem,līmējot uz līmjavas kārtu,nogruntējot</t>
  </si>
  <si>
    <t>Stūru līstes uzstādīšana logu ailēm un ēkas stūriem,līmējot ar līmjavu</t>
  </si>
  <si>
    <t>Siltinājuma aplīmēšana ar stikla-šķ.sietu</t>
  </si>
  <si>
    <t>Logu un durvju aiļu apdare fasādes apdarei ar apmetumu</t>
  </si>
  <si>
    <t>Dekoratīvā apmetuma uzklāšana fasādei</t>
  </si>
  <si>
    <t>Fasādes  krāsošana</t>
  </si>
  <si>
    <t xml:space="preserve">Apmesto konsoles virsmu krāsošana divās kārtās </t>
  </si>
  <si>
    <t>Pasažieru lifts</t>
  </si>
  <si>
    <t>kompl</t>
  </si>
  <si>
    <t>Sastādīta 2013.gada tirgus cenās,pamatojoties uz SM daļas zīmējumiem</t>
  </si>
  <si>
    <t>Megaterm</t>
  </si>
  <si>
    <t>kompl.</t>
  </si>
  <si>
    <t>WTT</t>
  </si>
  <si>
    <t>DAB</t>
  </si>
  <si>
    <t xml:space="preserve">Ūdensmērītājs DN15, Qnom=1,5 m3/st, T=900C, P=10bar </t>
  </si>
  <si>
    <t>Minol</t>
  </si>
  <si>
    <t xml:space="preserve">Ūdensmērītājs DN20, Qnom=2.5 m3/st, T=500C, P=10bar </t>
  </si>
  <si>
    <t>Danfoss</t>
  </si>
  <si>
    <t xml:space="preserve">Ultraskaņas siltuma mērītājs DN65, Qnom=25 m3/st, P=16bar </t>
  </si>
  <si>
    <t>Kamstrup</t>
  </si>
  <si>
    <t>Izplēšanās tvertne  V=35L P=6 bar</t>
  </si>
  <si>
    <t>Flexcon</t>
  </si>
  <si>
    <t>Lodveida krāns, uzmavas Ø 1 1/4 '' PN 16 bar</t>
  </si>
  <si>
    <t>Lodveida krāns, gali piemetināti DN 20 PN 16 bar</t>
  </si>
  <si>
    <t>Filtrs, uzmavas Ø 1'' PN 16 bar</t>
  </si>
  <si>
    <t>Termometri 0-1000 C</t>
  </si>
  <si>
    <t>AB QVINTUS</t>
  </si>
  <si>
    <t>Termometri 0-1200 C</t>
  </si>
  <si>
    <t>WIKA</t>
  </si>
  <si>
    <t>Tērauda ud. gāzes caurules, melnas DN 20</t>
  </si>
  <si>
    <t>Tērauda elektp.met.caurules, melnas Ø 48.3 x 2.6</t>
  </si>
  <si>
    <t>Tērauda elektp.met.caurules, melnas Ø 88.9 x 3.2</t>
  </si>
  <si>
    <t>Nekustīgais balsts, DN65 T4.05</t>
  </si>
  <si>
    <t>m2</t>
  </si>
  <si>
    <t>Rūpnieciski izgatavoti siltuma mezgli , tai skaitā:</t>
  </si>
  <si>
    <t>Sastādīta 2013. gada tirgus cenās, pamatojoties uz SM daļas rasējumiem</t>
  </si>
  <si>
    <t>Reg. vārsts HRB3-20/12.0PN 6 bar ar izp.meh. AMB162</t>
  </si>
  <si>
    <t>Izplēšanās tvertne  V=50L P=6 bar</t>
  </si>
  <si>
    <t>Slīdoša balsts, DN25 T14.01</t>
  </si>
  <si>
    <t>Nekustīgais balsts, DN25 T4.01</t>
  </si>
  <si>
    <t>Siltummainis WP 525L-30 PN 30 bar (vent.sist.)</t>
  </si>
  <si>
    <t xml:space="preserve">Ūdensmērītājs DN25, Qnom=3.5 m3/st, T=500C, P=10bar </t>
  </si>
  <si>
    <t>13</t>
  </si>
  <si>
    <t>Slīdoša balsts, DN65 T14.07</t>
  </si>
  <si>
    <t>Rūpnieciski izgatavoti siltuma mezgli, tai skaitā:</t>
  </si>
  <si>
    <t>Piepl./nosūc. iekārta VS-55-R-PHss; Lpiepl=5860m³/st;Lnosūc=5860m³/st;P=300/250Pa;ar plākšņu rekuper.,ar ūd.kalorif.,ar autom.kompl.,ārējais izpildījums SYSTEMAIR</t>
  </si>
  <si>
    <t>Piepl./nosūc. iekārta VS-55-R-PHss; Lpiepl=6720m³/st;Lnosūc=6720m³/st;P=300/250Pa;ar plākšņu rekuper.,ar ūd.kalorif.,ar autom.kompl.,ārējais izpildījums SYSTEMAIR</t>
  </si>
  <si>
    <t>Sastādīta 2013. gada tirgus cenās, pamatojoties uz TP daļas rasējumiem</t>
  </si>
  <si>
    <t>Metāla konteinera inventāram, ģērbtuvēm, birojam uzstādīšana ar autoceltni;noma 9 mēm</t>
  </si>
  <si>
    <r>
      <t>m</t>
    </r>
    <r>
      <rPr>
        <vertAlign val="superscript"/>
        <sz val="10"/>
        <rFont val="Arial Narrow"/>
        <family val="2"/>
        <charset val="186"/>
      </rPr>
      <t>2</t>
    </r>
  </si>
  <si>
    <t>1-durvju modulis FS7002R2, vai analogs</t>
  </si>
  <si>
    <t>Termoizturīgs kabelis 2x0,8 E30</t>
  </si>
  <si>
    <t>Centrālā iekārta FS9000 ar programmnodrošinājumu vai analogs</t>
  </si>
  <si>
    <t>Termoizturīgs kabelis  2x0,8 E30</t>
  </si>
  <si>
    <t>Projekts Nr. 3, 1.kārta</t>
  </si>
  <si>
    <t>Projekts Nr. 3, 1.kārta, 1. etaps</t>
  </si>
  <si>
    <t>Projekts Nr. 3, 1.kārta, 2. etaps</t>
  </si>
  <si>
    <t>1. etaps. Skolas mācību korpusa 3.,4. stāva un savienojošā korpusa (skolas ēka- darbnīcu korpuss) rekonstrukcija (kad nr. 0900 001 0079 010);</t>
  </si>
  <si>
    <t>2. etaps. Jaunbūve izglītības programmā "Autotransports"</t>
  </si>
  <si>
    <t xml:space="preserve">Sastādīja:                                              </t>
  </si>
  <si>
    <t xml:space="preserve">Sertifikāta Nr.           </t>
  </si>
  <si>
    <t xml:space="preserve">Pārbaudīja:                                           </t>
  </si>
  <si>
    <t xml:space="preserve">Sertifikāta Nr.            </t>
  </si>
  <si>
    <t>Peļņa ...%</t>
  </si>
  <si>
    <t xml:space="preserve">Sastādīja:                                            </t>
  </si>
  <si>
    <t xml:space="preserve">Pārbaudīja:                        </t>
  </si>
  <si>
    <t xml:space="preserve">Sastādīja:                                                  </t>
  </si>
  <si>
    <t xml:space="preserve">Sertifikāta Nr.        </t>
  </si>
  <si>
    <t xml:space="preserve">Pārbaudīja:                                                   </t>
  </si>
  <si>
    <t xml:space="preserve">Sertifikāta Nr.             </t>
  </si>
  <si>
    <t>Virsizdevumi ...%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</si>
</sst>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_ ;\-#,##0.00\ "/>
  </numFmts>
  <fonts count="42" x14ac:knownFonts="1">
    <font>
      <sz val="10"/>
      <name val="Arial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Helv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i/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vertAlign val="subscript"/>
      <sz val="10"/>
      <name val="Arial Narrow"/>
      <family val="2"/>
      <charset val="186"/>
    </font>
    <font>
      <sz val="8"/>
      <name val="Arial"/>
      <family val="2"/>
      <charset val="186"/>
    </font>
    <font>
      <sz val="8"/>
      <name val="Arial"/>
      <family val="2"/>
      <charset val="204"/>
    </font>
    <font>
      <sz val="10"/>
      <name val="Arial"/>
      <family val="2"/>
      <charset val="186"/>
    </font>
    <font>
      <b/>
      <sz val="10"/>
      <color indexed="8"/>
      <name val="Arial Narrow"/>
      <family val="2"/>
      <charset val="186"/>
    </font>
    <font>
      <sz val="8"/>
      <name val="Arial Narrow"/>
      <family val="2"/>
      <charset val="186"/>
    </font>
    <font>
      <b/>
      <i/>
      <sz val="10"/>
      <name val="Arial Narrow"/>
      <family val="2"/>
      <charset val="186"/>
    </font>
    <font>
      <sz val="10"/>
      <color indexed="10"/>
      <name val="Arial Narrow"/>
      <family val="2"/>
      <charset val="186"/>
    </font>
    <font>
      <b/>
      <sz val="9"/>
      <name val="Arial Narrow"/>
      <family val="2"/>
      <charset val="186"/>
    </font>
    <font>
      <sz val="14"/>
      <name val="Arial Narrow"/>
      <family val="2"/>
      <charset val="186"/>
    </font>
    <font>
      <vertAlign val="superscript"/>
      <sz val="10"/>
      <color indexed="8"/>
      <name val="Arial Narrow"/>
      <family val="2"/>
      <charset val="186"/>
    </font>
    <font>
      <sz val="9"/>
      <color indexed="10"/>
      <name val="Arial Narrow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4" fillId="0" borderId="0"/>
    <xf numFmtId="0" fontId="23" fillId="0" borderId="0"/>
    <xf numFmtId="0" fontId="2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21" applyNumberFormat="0" applyAlignment="0" applyProtection="0"/>
    <xf numFmtId="0" fontId="28" fillId="21" borderId="22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23" applyNumberFormat="0" applyFill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21" applyNumberFormat="0" applyAlignment="0" applyProtection="0"/>
    <xf numFmtId="0" fontId="35" fillId="0" borderId="26" applyNumberFormat="0" applyFill="0" applyAlignment="0" applyProtection="0"/>
    <xf numFmtId="0" fontId="36" fillId="22" borderId="0" applyNumberFormat="0" applyBorder="0" applyAlignment="0" applyProtection="0"/>
    <xf numFmtId="0" fontId="1" fillId="0" borderId="0"/>
    <xf numFmtId="0" fontId="1" fillId="23" borderId="27" applyNumberFormat="0" applyFont="0" applyAlignment="0" applyProtection="0"/>
    <xf numFmtId="0" fontId="37" fillId="20" borderId="28" applyNumberFormat="0" applyAlignment="0" applyProtection="0"/>
    <xf numFmtId="9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/>
    <xf numFmtId="0" fontId="3" fillId="0" borderId="0"/>
    <xf numFmtId="0" fontId="1" fillId="0" borderId="0"/>
  </cellStyleXfs>
  <cellXfs count="33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4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/>
    <xf numFmtId="0" fontId="8" fillId="0" borderId="1" xfId="0" applyFont="1" applyFill="1" applyBorder="1" applyAlignment="1">
      <alignment horizontal="right"/>
    </xf>
    <xf numFmtId="2" fontId="4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6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2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/>
    </xf>
    <xf numFmtId="2" fontId="4" fillId="0" borderId="6" xfId="3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90" wrapText="1"/>
    </xf>
    <xf numFmtId="2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Alignment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49" fontId="4" fillId="0" borderId="0" xfId="6" applyNumberFormat="1" applyFont="1" applyFill="1" applyBorder="1"/>
    <xf numFmtId="49" fontId="4" fillId="0" borderId="0" xfId="6" applyNumberFormat="1" applyFont="1" applyFill="1" applyBorder="1" applyAlignment="1">
      <alignment vertical="center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0" fontId="4" fillId="0" borderId="3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/>
    </xf>
    <xf numFmtId="0" fontId="19" fillId="0" borderId="0" xfId="0" applyFont="1" applyFill="1"/>
    <xf numFmtId="4" fontId="4" fillId="0" borderId="18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/>
    <xf numFmtId="4" fontId="7" fillId="0" borderId="0" xfId="0" applyNumberFormat="1" applyFont="1" applyFill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/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/>
    <xf numFmtId="49" fontId="7" fillId="0" borderId="1" xfId="0" applyNumberFormat="1" applyFont="1" applyFill="1" applyBorder="1"/>
    <xf numFmtId="4" fontId="7" fillId="0" borderId="1" xfId="0" applyNumberFormat="1" applyFont="1" applyFill="1" applyBorder="1"/>
    <xf numFmtId="0" fontId="22" fillId="0" borderId="0" xfId="0" applyFont="1" applyFill="1"/>
    <xf numFmtId="0" fontId="4" fillId="0" borderId="1" xfId="7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wrapText="1" shrinkToFit="1"/>
    </xf>
    <xf numFmtId="0" fontId="4" fillId="0" borderId="0" xfId="7" applyFont="1" applyFill="1" applyAlignment="1">
      <alignment vertical="justify" shrinkToFit="1"/>
    </xf>
    <xf numFmtId="0" fontId="7" fillId="0" borderId="1" xfId="7" applyFont="1" applyFill="1" applyBorder="1" applyAlignment="1">
      <alignment horizontal="center" vertical="center" wrapText="1" shrinkToFit="1"/>
    </xf>
    <xf numFmtId="2" fontId="4" fillId="0" borderId="1" xfId="5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0" xfId="7" applyFont="1" applyFill="1" applyAlignment="1">
      <alignment vertical="center" wrapText="1" shrinkToFit="1"/>
    </xf>
    <xf numFmtId="49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horizontal="center" vertical="center" wrapText="1"/>
    </xf>
    <xf numFmtId="2" fontId="4" fillId="0" borderId="1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vertical="center" wrapText="1"/>
    </xf>
    <xf numFmtId="0" fontId="4" fillId="0" borderId="1" xfId="7" applyFont="1" applyFill="1" applyBorder="1" applyAlignment="1">
      <alignment horizontal="center" wrapText="1"/>
    </xf>
    <xf numFmtId="2" fontId="4" fillId="0" borderId="1" xfId="7" applyNumberFormat="1" applyFont="1" applyFill="1" applyBorder="1" applyAlignment="1">
      <alignment horizontal="center"/>
    </xf>
    <xf numFmtId="2" fontId="17" fillId="0" borderId="1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 wrapText="1"/>
    </xf>
    <xf numFmtId="0" fontId="4" fillId="0" borderId="0" xfId="7" applyFont="1" applyFill="1"/>
    <xf numFmtId="0" fontId="4" fillId="0" borderId="0" xfId="7" applyFont="1" applyFill="1" applyAlignment="1">
      <alignment horizontal="center"/>
    </xf>
    <xf numFmtId="0" fontId="4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1" xfId="0" applyFont="1" applyFill="1" applyBorder="1" applyAlignment="1"/>
    <xf numFmtId="0" fontId="4" fillId="0" borderId="3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2" fontId="4" fillId="0" borderId="7" xfId="0" applyNumberFormat="1" applyFont="1" applyFill="1" applyBorder="1" applyAlignment="1">
      <alignment horizontal="center" wrapText="1"/>
    </xf>
    <xf numFmtId="0" fontId="4" fillId="0" borderId="1" xfId="7" applyFont="1" applyFill="1" applyBorder="1" applyAlignment="1">
      <alignment horizontal="left" vertical="center" wrapText="1" shrinkToFi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right" vertical="top"/>
    </xf>
    <xf numFmtId="4" fontId="4" fillId="0" borderId="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/>
    </xf>
    <xf numFmtId="16" fontId="4" fillId="0" borderId="1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wrapText="1"/>
    </xf>
    <xf numFmtId="0" fontId="4" fillId="0" borderId="2" xfId="0" applyFont="1" applyFill="1" applyBorder="1"/>
    <xf numFmtId="0" fontId="4" fillId="0" borderId="0" xfId="54" applyFont="1" applyFill="1" applyBorder="1" applyAlignment="1">
      <alignment horizontal="left" vertical="top"/>
    </xf>
    <xf numFmtId="0" fontId="17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4" fontId="4" fillId="0" borderId="1" xfId="3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2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wrapText="1"/>
    </xf>
    <xf numFmtId="4" fontId="4" fillId="0" borderId="6" xfId="0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wrapText="1"/>
    </xf>
    <xf numFmtId="4" fontId="4" fillId="0" borderId="10" xfId="0" applyNumberFormat="1" applyFont="1" applyFill="1" applyBorder="1" applyAlignment="1">
      <alignment horizontal="center"/>
    </xf>
    <xf numFmtId="4" fontId="4" fillId="0" borderId="17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2" fontId="4" fillId="0" borderId="10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/>
    <xf numFmtId="4" fontId="4" fillId="0" borderId="16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vertical="center" wrapText="1"/>
    </xf>
    <xf numFmtId="4" fontId="4" fillId="0" borderId="1" xfId="5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/>
    <xf numFmtId="4" fontId="4" fillId="0" borderId="4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" fontId="4" fillId="0" borderId="13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9" fontId="4" fillId="0" borderId="1" xfId="0" applyNumberFormat="1" applyFont="1" applyFill="1" applyBorder="1" applyAlignment="1">
      <alignment horizontal="center"/>
    </xf>
    <xf numFmtId="0" fontId="4" fillId="0" borderId="1" xfId="5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right" vertical="center" wrapText="1"/>
    </xf>
    <xf numFmtId="49" fontId="4" fillId="0" borderId="0" xfId="54" applyNumberFormat="1" applyFont="1" applyFill="1" applyBorder="1" applyAlignment="1">
      <alignment vertical="center"/>
    </xf>
    <xf numFmtId="0" fontId="20" fillId="0" borderId="0" xfId="54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0" xfId="54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9" fontId="20" fillId="0" borderId="0" xfId="54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0" fontId="16" fillId="0" borderId="0" xfId="54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right" vertical="center" wrapText="1"/>
    </xf>
    <xf numFmtId="4" fontId="4" fillId="0" borderId="4" xfId="0" applyNumberFormat="1" applyFont="1" applyFill="1" applyBorder="1"/>
    <xf numFmtId="0" fontId="4" fillId="0" borderId="10" xfId="0" applyFont="1" applyFill="1" applyBorder="1" applyAlignment="1">
      <alignment horizontal="center" vertical="center"/>
    </xf>
    <xf numFmtId="4" fontId="4" fillId="0" borderId="7" xfId="0" applyNumberFormat="1" applyFont="1" applyFill="1" applyBorder="1"/>
    <xf numFmtId="4" fontId="4" fillId="0" borderId="7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vertical="center" wrapText="1"/>
    </xf>
    <xf numFmtId="4" fontId="4" fillId="0" borderId="5" xfId="1" applyNumberFormat="1" applyFont="1" applyFill="1" applyBorder="1" applyAlignment="1" applyProtection="1">
      <alignment horizontal="center"/>
    </xf>
    <xf numFmtId="4" fontId="4" fillId="0" borderId="6" xfId="1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2" fontId="4" fillId="0" borderId="10" xfId="0" applyNumberFormat="1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justify" vertical="center" wrapText="1"/>
    </xf>
    <xf numFmtId="2" fontId="4" fillId="0" borderId="10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/>
    </xf>
    <xf numFmtId="0" fontId="3" fillId="0" borderId="0" xfId="0" applyFont="1" applyFill="1"/>
    <xf numFmtId="0" fontId="4" fillId="0" borderId="8" xfId="0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centerContinuous"/>
    </xf>
    <xf numFmtId="2" fontId="4" fillId="0" borderId="1" xfId="0" applyNumberFormat="1" applyFont="1" applyFill="1" applyBorder="1"/>
    <xf numFmtId="49" fontId="4" fillId="0" borderId="14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/>
    </xf>
    <xf numFmtId="49" fontId="4" fillId="0" borderId="14" xfId="0" applyNumberFormat="1" applyFont="1" applyFill="1" applyBorder="1"/>
    <xf numFmtId="4" fontId="4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6" xfId="0" applyFont="1" applyFill="1" applyBorder="1"/>
    <xf numFmtId="0" fontId="7" fillId="0" borderId="8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1" xfId="0" applyNumberFormat="1" applyFont="1" applyFill="1" applyBorder="1"/>
    <xf numFmtId="0" fontId="13" fillId="0" borderId="3" xfId="0" applyFont="1" applyFill="1" applyBorder="1" applyAlignment="1"/>
    <xf numFmtId="2" fontId="4" fillId="0" borderId="11" xfId="0" applyNumberFormat="1" applyFont="1" applyFill="1" applyBorder="1" applyAlignment="1">
      <alignment horizontal="center"/>
    </xf>
    <xf numFmtId="0" fontId="12" fillId="0" borderId="3" xfId="0" applyFont="1" applyFill="1" applyBorder="1" applyAlignment="1"/>
    <xf numFmtId="0" fontId="12" fillId="0" borderId="1" xfId="0" applyFont="1" applyFill="1" applyBorder="1"/>
    <xf numFmtId="0" fontId="4" fillId="0" borderId="7" xfId="0" applyFont="1" applyFill="1" applyBorder="1"/>
    <xf numFmtId="0" fontId="4" fillId="0" borderId="5" xfId="0" applyFont="1" applyFill="1" applyBorder="1"/>
    <xf numFmtId="2" fontId="4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/>
    <xf numFmtId="2" fontId="4" fillId="0" borderId="3" xfId="0" applyNumberFormat="1" applyFont="1" applyFill="1" applyBorder="1" applyAlignment="1"/>
    <xf numFmtId="0" fontId="4" fillId="0" borderId="14" xfId="0" applyFont="1" applyFill="1" applyBorder="1" applyAlignment="1">
      <alignment horizontal="right"/>
    </xf>
    <xf numFmtId="0" fontId="0" fillId="0" borderId="0" xfId="0" applyFill="1"/>
    <xf numFmtId="0" fontId="9" fillId="0" borderId="6" xfId="0" applyFont="1" applyFill="1" applyBorder="1" applyAlignment="1">
      <alignment vertical="top" wrapText="1"/>
    </xf>
    <xf numFmtId="0" fontId="4" fillId="0" borderId="30" xfId="0" applyFont="1" applyFill="1" applyBorder="1" applyAlignment="1">
      <alignment horizontal="right"/>
    </xf>
    <xf numFmtId="0" fontId="7" fillId="0" borderId="1" xfId="53" applyNumberFormat="1" applyFont="1" applyFill="1" applyBorder="1" applyAlignment="1" applyProtection="1">
      <alignment horizontal="left" vertical="center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7" fillId="0" borderId="1" xfId="53" applyNumberFormat="1" applyFont="1" applyFill="1" applyBorder="1" applyAlignment="1" applyProtection="1">
      <alignment horizontal="left"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53" applyNumberFormat="1" applyFont="1" applyFill="1" applyBorder="1" applyAlignment="1" applyProtection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Continuous"/>
    </xf>
    <xf numFmtId="49" fontId="4" fillId="0" borderId="12" xfId="0" applyNumberFormat="1" applyFont="1" applyFill="1" applyBorder="1" applyAlignment="1">
      <alignment horizontal="left"/>
    </xf>
    <xf numFmtId="4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wrapText="1"/>
    </xf>
    <xf numFmtId="0" fontId="12" fillId="0" borderId="11" xfId="0" applyFont="1" applyFill="1" applyBorder="1"/>
    <xf numFmtId="0" fontId="4" fillId="0" borderId="10" xfId="0" applyFont="1" applyFill="1" applyBorder="1" applyAlignment="1">
      <alignment horizontal="center" wrapText="1"/>
    </xf>
    <xf numFmtId="2" fontId="4" fillId="0" borderId="10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1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5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1" builtinId="3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 2" xfId="44"/>
    <cellStyle name="Normal" xfId="0" builtinId="0"/>
    <cellStyle name="Normal 2" xfId="7"/>
    <cellStyle name="Normal 2 2 2" xfId="2"/>
    <cellStyle name="Normal 3" xfId="45"/>
    <cellStyle name="Normal_19. Valmieras slimnica 21.09.2005" xfId="53"/>
    <cellStyle name="Normal_Sheet1" xfId="3"/>
    <cellStyle name="Normal_TAME-POLIPLASTS" xfId="6"/>
    <cellStyle name="Normal_TAME-POLIPLASTS 2" xfId="54"/>
    <cellStyle name="Normal_WESS CENTRS" xfId="8"/>
    <cellStyle name="Note 2" xfId="46"/>
    <cellStyle name="Output 2" xfId="47"/>
    <cellStyle name="Percent" xfId="4" builtinId="5"/>
    <cellStyle name="Percent 2" xfId="48"/>
    <cellStyle name="Style 1" xfId="5"/>
    <cellStyle name="Title 2" xfId="49"/>
    <cellStyle name="Total 2" xfId="50"/>
    <cellStyle name="Warning Text 2" xfId="51"/>
    <cellStyle name="Обычный_Telefona centrale DECT" xfId="52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D26" sqref="D26"/>
    </sheetView>
  </sheetViews>
  <sheetFormatPr defaultRowHeight="12.75" x14ac:dyDescent="0.2"/>
  <cols>
    <col min="1" max="1" width="12.5703125" style="5" customWidth="1"/>
    <col min="2" max="2" width="44" style="5" bestFit="1" customWidth="1"/>
    <col min="3" max="3" width="19.7109375" style="66" customWidth="1"/>
    <col min="4" max="4" width="10" style="5" bestFit="1" customWidth="1"/>
    <col min="5" max="16384" width="9.140625" style="5"/>
  </cols>
  <sheetData>
    <row r="1" spans="1:3" x14ac:dyDescent="0.2">
      <c r="C1" s="71" t="s">
        <v>889</v>
      </c>
    </row>
    <row r="2" spans="1:3" x14ac:dyDescent="0.2">
      <c r="C2" s="71" t="s">
        <v>21</v>
      </c>
    </row>
    <row r="3" spans="1:3" ht="15" x14ac:dyDescent="0.2">
      <c r="C3" s="110" t="s">
        <v>22</v>
      </c>
    </row>
    <row r="4" spans="1:3" x14ac:dyDescent="0.2">
      <c r="C4" s="71" t="s">
        <v>23</v>
      </c>
    </row>
    <row r="6" spans="1:3" x14ac:dyDescent="0.2">
      <c r="C6" s="71" t="s">
        <v>24</v>
      </c>
    </row>
    <row r="8" spans="1:3" x14ac:dyDescent="0.2">
      <c r="A8" s="307" t="s">
        <v>174</v>
      </c>
      <c r="B8" s="307"/>
      <c r="C8" s="307"/>
    </row>
    <row r="9" spans="1:3" x14ac:dyDescent="0.2">
      <c r="A9" s="123"/>
      <c r="B9" s="123"/>
      <c r="C9" s="123"/>
    </row>
    <row r="10" spans="1:3" x14ac:dyDescent="0.2">
      <c r="A10" s="109" t="s">
        <v>1126</v>
      </c>
      <c r="B10" s="123"/>
      <c r="C10" s="124"/>
    </row>
    <row r="11" spans="1:3" x14ac:dyDescent="0.2">
      <c r="A11" s="5" t="s">
        <v>844</v>
      </c>
    </row>
    <row r="12" spans="1:3" x14ac:dyDescent="0.2">
      <c r="A12" s="5" t="s">
        <v>1127</v>
      </c>
    </row>
    <row r="13" spans="1:3" x14ac:dyDescent="0.2">
      <c r="A13" s="5" t="s">
        <v>1328</v>
      </c>
    </row>
    <row r="15" spans="1:3" x14ac:dyDescent="0.2">
      <c r="A15" s="52" t="s">
        <v>175</v>
      </c>
      <c r="B15" s="52" t="s">
        <v>176</v>
      </c>
      <c r="C15" s="131" t="s">
        <v>177</v>
      </c>
    </row>
    <row r="16" spans="1:3" x14ac:dyDescent="0.2">
      <c r="A16" s="132" t="s">
        <v>178</v>
      </c>
      <c r="B16" s="133"/>
      <c r="C16" s="65"/>
    </row>
    <row r="17" spans="1:8" ht="38.25" x14ac:dyDescent="0.2">
      <c r="A17" s="132">
        <v>1</v>
      </c>
      <c r="B17" s="134" t="s">
        <v>1331</v>
      </c>
      <c r="C17" s="20"/>
    </row>
    <row r="18" spans="1:8" x14ac:dyDescent="0.2">
      <c r="A18" s="132">
        <v>2</v>
      </c>
      <c r="B18" s="135" t="s">
        <v>1332</v>
      </c>
      <c r="C18" s="20"/>
    </row>
    <row r="19" spans="1:8" x14ac:dyDescent="0.2">
      <c r="A19" s="132"/>
      <c r="B19" s="136" t="s">
        <v>179</v>
      </c>
      <c r="C19" s="20"/>
    </row>
    <row r="20" spans="1:8" x14ac:dyDescent="0.2">
      <c r="A20" s="132"/>
      <c r="B20" s="48" t="s">
        <v>1164</v>
      </c>
      <c r="C20" s="20"/>
    </row>
    <row r="21" spans="1:8" x14ac:dyDescent="0.2">
      <c r="A21" s="132"/>
      <c r="B21" s="48" t="s">
        <v>180</v>
      </c>
      <c r="C21" s="20"/>
      <c r="D21" s="66"/>
    </row>
    <row r="22" spans="1:8" x14ac:dyDescent="0.2">
      <c r="A22" s="132"/>
      <c r="B22" s="136"/>
      <c r="C22" s="20"/>
    </row>
    <row r="23" spans="1:8" x14ac:dyDescent="0.2">
      <c r="A23" s="53"/>
      <c r="B23" s="55"/>
      <c r="C23" s="56"/>
      <c r="D23" s="57"/>
      <c r="E23" s="57"/>
      <c r="F23" s="58"/>
      <c r="G23" s="58"/>
      <c r="H23" s="58"/>
    </row>
    <row r="24" spans="1:8" x14ac:dyDescent="0.2">
      <c r="A24" s="53"/>
      <c r="B24" s="55"/>
      <c r="C24" s="56"/>
      <c r="D24" s="57"/>
      <c r="E24" s="57"/>
      <c r="F24" s="58"/>
      <c r="G24" s="58"/>
      <c r="H24" s="58"/>
    </row>
    <row r="25" spans="1:8" x14ac:dyDescent="0.2">
      <c r="C25" s="5"/>
      <c r="D25" s="123"/>
      <c r="H25" s="123"/>
    </row>
    <row r="26" spans="1:8" x14ac:dyDescent="0.2">
      <c r="B26" s="61" t="s">
        <v>1333</v>
      </c>
      <c r="C26" s="5"/>
    </row>
    <row r="27" spans="1:8" x14ac:dyDescent="0.2">
      <c r="B27" s="129"/>
      <c r="C27" s="5"/>
      <c r="H27" s="123"/>
    </row>
    <row r="28" spans="1:8" x14ac:dyDescent="0.2">
      <c r="B28" s="130"/>
      <c r="C28" s="5"/>
      <c r="D28" s="123"/>
      <c r="H28" s="123"/>
    </row>
    <row r="29" spans="1:8" x14ac:dyDescent="0.2">
      <c r="B29" s="61" t="s">
        <v>1334</v>
      </c>
      <c r="C29" s="5"/>
      <c r="D29" s="123"/>
      <c r="H29" s="123"/>
    </row>
    <row r="30" spans="1:8" x14ac:dyDescent="0.2">
      <c r="B30" s="62"/>
      <c r="C30" s="5"/>
      <c r="D30" s="123"/>
      <c r="H30" s="123"/>
    </row>
    <row r="31" spans="1:8" x14ac:dyDescent="0.2">
      <c r="B31" s="63"/>
      <c r="C31" s="5"/>
      <c r="D31" s="123"/>
      <c r="H31" s="123"/>
    </row>
    <row r="32" spans="1:8" x14ac:dyDescent="0.2">
      <c r="B32" s="62" t="s">
        <v>1335</v>
      </c>
      <c r="C32" s="5"/>
      <c r="D32" s="123"/>
      <c r="H32" s="123"/>
    </row>
    <row r="33" spans="2:8" x14ac:dyDescent="0.2">
      <c r="B33" s="129"/>
      <c r="C33" s="5"/>
      <c r="D33" s="123"/>
      <c r="H33" s="123"/>
    </row>
    <row r="34" spans="2:8" x14ac:dyDescent="0.2">
      <c r="B34" s="31"/>
      <c r="C34" s="5"/>
      <c r="D34" s="123"/>
      <c r="H34" s="123"/>
    </row>
    <row r="35" spans="2:8" x14ac:dyDescent="0.2">
      <c r="B35" s="61" t="s">
        <v>1336</v>
      </c>
      <c r="C35" s="5"/>
      <c r="D35" s="123"/>
      <c r="H35" s="123"/>
    </row>
    <row r="36" spans="2:8" x14ac:dyDescent="0.2">
      <c r="C36" s="5"/>
      <c r="D36" s="123"/>
      <c r="H36" s="123"/>
    </row>
  </sheetData>
  <mergeCells count="1">
    <mergeCell ref="A8:C8"/>
  </mergeCells>
  <phoneticPr fontId="2" type="noConversion"/>
  <pageMargins left="0.74803149606299213" right="0.74803149606299213" top="0.47244094488188981" bottom="0.43307086614173229" header="0.27559055118110237" footer="0.2755905511811023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58"/>
  <sheetViews>
    <sheetView showZeros="0" workbookViewId="0">
      <selection activeCell="L16" sqref="L16"/>
    </sheetView>
  </sheetViews>
  <sheetFormatPr defaultRowHeight="12.75" x14ac:dyDescent="0.2"/>
  <cols>
    <col min="1" max="1" width="3.85546875" style="5" customWidth="1"/>
    <col min="2" max="2" width="49" style="5" customWidth="1"/>
    <col min="3" max="3" width="7.42578125" style="5" customWidth="1"/>
    <col min="4" max="4" width="5.42578125" style="19" customWidth="1"/>
    <col min="5" max="5" width="5.7109375" style="5" customWidth="1"/>
    <col min="6" max="8" width="6.5703125" style="5" customWidth="1"/>
    <col min="9" max="9" width="7" style="5" customWidth="1"/>
    <col min="10" max="10" width="6.42578125" style="5" customWidth="1"/>
    <col min="11" max="11" width="7.42578125" style="5" bestFit="1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8" x14ac:dyDescent="0.2">
      <c r="A1" s="315" t="s">
        <v>866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8" x14ac:dyDescent="0.2">
      <c r="A2" s="315" t="s">
        <v>870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8" x14ac:dyDescent="0.2">
      <c r="E3" s="27"/>
    </row>
    <row r="4" spans="1:18" x14ac:dyDescent="0.2">
      <c r="A4" s="109" t="s">
        <v>1126</v>
      </c>
    </row>
    <row r="5" spans="1:18" x14ac:dyDescent="0.2">
      <c r="A5" s="5" t="s">
        <v>1131</v>
      </c>
    </row>
    <row r="6" spans="1:18" x14ac:dyDescent="0.2">
      <c r="A6" s="5" t="s">
        <v>844</v>
      </c>
    </row>
    <row r="7" spans="1:18" x14ac:dyDescent="0.2">
      <c r="A7" s="5" t="s">
        <v>1127</v>
      </c>
    </row>
    <row r="8" spans="1:18" x14ac:dyDescent="0.2">
      <c r="A8" s="5" t="s">
        <v>1329</v>
      </c>
      <c r="J8" s="5" t="s">
        <v>181</v>
      </c>
      <c r="L8" s="320"/>
      <c r="M8" s="315"/>
      <c r="N8" s="28" t="s">
        <v>626</v>
      </c>
      <c r="O8" s="30"/>
    </row>
    <row r="9" spans="1:18" x14ac:dyDescent="0.2">
      <c r="J9" s="54"/>
      <c r="K9" s="6" t="s">
        <v>1134</v>
      </c>
      <c r="L9" s="129"/>
      <c r="M9" s="54"/>
    </row>
    <row r="10" spans="1:18" x14ac:dyDescent="0.2">
      <c r="A10" s="5" t="s">
        <v>1140</v>
      </c>
    </row>
    <row r="11" spans="1:18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8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8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8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8" s="29" customFormat="1" ht="13.5" x14ac:dyDescent="0.25">
      <c r="A15" s="32"/>
      <c r="B15" s="263" t="s">
        <v>483</v>
      </c>
      <c r="C15" s="33"/>
      <c r="D15" s="3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Q15" s="252"/>
    </row>
    <row r="16" spans="1:18" s="29" customFormat="1" ht="39" x14ac:dyDescent="0.25">
      <c r="A16" s="264">
        <v>1</v>
      </c>
      <c r="B16" s="134" t="s">
        <v>1319</v>
      </c>
      <c r="C16" s="3" t="s">
        <v>205</v>
      </c>
      <c r="D16" s="4">
        <v>1</v>
      </c>
      <c r="E16" s="23"/>
      <c r="F16" s="23"/>
      <c r="G16" s="4"/>
      <c r="H16" s="4"/>
      <c r="I16" s="4"/>
      <c r="J16" s="4"/>
      <c r="K16" s="4"/>
      <c r="L16" s="4"/>
      <c r="M16" s="4"/>
      <c r="N16" s="4"/>
      <c r="O16" s="4"/>
      <c r="Q16" s="252"/>
      <c r="R16" s="5"/>
    </row>
    <row r="17" spans="1:18" s="29" customFormat="1" ht="39" x14ac:dyDescent="0.25">
      <c r="A17" s="264">
        <v>2</v>
      </c>
      <c r="B17" s="134" t="s">
        <v>1320</v>
      </c>
      <c r="C17" s="3" t="s">
        <v>205</v>
      </c>
      <c r="D17" s="4">
        <v>1</v>
      </c>
      <c r="E17" s="23"/>
      <c r="F17" s="23"/>
      <c r="G17" s="4"/>
      <c r="H17" s="4"/>
      <c r="I17" s="4"/>
      <c r="J17" s="4"/>
      <c r="K17" s="4"/>
      <c r="L17" s="4"/>
      <c r="M17" s="4"/>
      <c r="N17" s="4"/>
      <c r="O17" s="4"/>
      <c r="Q17" s="252"/>
      <c r="R17" s="5"/>
    </row>
    <row r="18" spans="1:18" s="29" customFormat="1" ht="13.5" x14ac:dyDescent="0.25">
      <c r="A18" s="264">
        <v>3</v>
      </c>
      <c r="B18" s="134" t="s">
        <v>878</v>
      </c>
      <c r="C18" s="3" t="s">
        <v>205</v>
      </c>
      <c r="D18" s="4">
        <v>1</v>
      </c>
      <c r="E18" s="23"/>
      <c r="F18" s="23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8" s="29" customFormat="1" ht="26.25" x14ac:dyDescent="0.25">
      <c r="A19" s="264">
        <v>4</v>
      </c>
      <c r="B19" s="134" t="s">
        <v>1031</v>
      </c>
      <c r="C19" s="3" t="s">
        <v>205</v>
      </c>
      <c r="D19" s="4">
        <v>1</v>
      </c>
      <c r="E19" s="23"/>
      <c r="F19" s="23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8" s="29" customFormat="1" ht="26.25" x14ac:dyDescent="0.25">
      <c r="A20" s="264">
        <v>5</v>
      </c>
      <c r="B20" s="134" t="s">
        <v>1032</v>
      </c>
      <c r="C20" s="3" t="s">
        <v>205</v>
      </c>
      <c r="D20" s="4">
        <v>1</v>
      </c>
      <c r="E20" s="23"/>
      <c r="F20" s="23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8" s="29" customFormat="1" ht="13.5" x14ac:dyDescent="0.25">
      <c r="A21" s="264">
        <v>6</v>
      </c>
      <c r="B21" s="134" t="s">
        <v>613</v>
      </c>
      <c r="C21" s="3" t="s">
        <v>205</v>
      </c>
      <c r="D21" s="4">
        <v>2</v>
      </c>
      <c r="E21" s="23"/>
      <c r="F21" s="23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8" s="29" customFormat="1" ht="13.5" x14ac:dyDescent="0.25">
      <c r="A22" s="264">
        <v>7</v>
      </c>
      <c r="B22" s="75" t="s">
        <v>614</v>
      </c>
      <c r="C22" s="3" t="s">
        <v>205</v>
      </c>
      <c r="D22" s="4">
        <v>2</v>
      </c>
      <c r="E22" s="23"/>
      <c r="F22" s="23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8" s="29" customFormat="1" ht="13.5" x14ac:dyDescent="0.25">
      <c r="A23" s="264">
        <v>8</v>
      </c>
      <c r="B23" s="75" t="s">
        <v>932</v>
      </c>
      <c r="C23" s="3" t="s">
        <v>205</v>
      </c>
      <c r="D23" s="4">
        <v>2</v>
      </c>
      <c r="E23" s="23"/>
      <c r="F23" s="23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8" s="29" customFormat="1" ht="13.5" x14ac:dyDescent="0.25">
      <c r="A24" s="264">
        <v>9</v>
      </c>
      <c r="B24" s="151" t="s">
        <v>388</v>
      </c>
      <c r="C24" s="3" t="s">
        <v>205</v>
      </c>
      <c r="D24" s="4">
        <v>10</v>
      </c>
      <c r="E24" s="23"/>
      <c r="F24" s="23"/>
      <c r="G24" s="4"/>
      <c r="H24" s="4"/>
      <c r="I24" s="4"/>
      <c r="J24" s="4"/>
      <c r="K24" s="4"/>
      <c r="L24" s="4"/>
      <c r="M24" s="4"/>
      <c r="N24" s="4"/>
      <c r="O24" s="4"/>
      <c r="Q24" s="252"/>
    </row>
    <row r="25" spans="1:18" s="29" customFormat="1" ht="13.5" x14ac:dyDescent="0.25">
      <c r="A25" s="264">
        <v>10</v>
      </c>
      <c r="B25" s="151" t="s">
        <v>933</v>
      </c>
      <c r="C25" s="3" t="s">
        <v>205</v>
      </c>
      <c r="D25" s="4">
        <v>2</v>
      </c>
      <c r="E25" s="23"/>
      <c r="F25" s="23"/>
      <c r="G25" s="4"/>
      <c r="H25" s="4"/>
      <c r="I25" s="4"/>
      <c r="J25" s="4"/>
      <c r="K25" s="4"/>
      <c r="L25" s="4"/>
      <c r="M25" s="4"/>
      <c r="N25" s="4"/>
      <c r="O25" s="4"/>
      <c r="Q25" s="252"/>
    </row>
    <row r="26" spans="1:18" s="29" customFormat="1" ht="13.5" x14ac:dyDescent="0.25">
      <c r="A26" s="264">
        <v>11</v>
      </c>
      <c r="B26" s="75" t="s">
        <v>934</v>
      </c>
      <c r="C26" s="3" t="s">
        <v>205</v>
      </c>
      <c r="D26" s="4">
        <v>2</v>
      </c>
      <c r="E26" s="23"/>
      <c r="F26" s="23"/>
      <c r="G26" s="4"/>
      <c r="H26" s="4"/>
      <c r="I26" s="4"/>
      <c r="J26" s="4"/>
      <c r="K26" s="4"/>
      <c r="L26" s="4"/>
      <c r="M26" s="4"/>
      <c r="N26" s="4"/>
      <c r="O26" s="4"/>
      <c r="Q26" s="252"/>
    </row>
    <row r="27" spans="1:18" s="29" customFormat="1" ht="13.5" x14ac:dyDescent="0.25">
      <c r="A27" s="264">
        <v>12</v>
      </c>
      <c r="B27" s="75" t="s">
        <v>935</v>
      </c>
      <c r="C27" s="3" t="s">
        <v>205</v>
      </c>
      <c r="D27" s="4">
        <v>48</v>
      </c>
      <c r="E27" s="23"/>
      <c r="F27" s="23"/>
      <c r="G27" s="4"/>
      <c r="H27" s="4"/>
      <c r="I27" s="4"/>
      <c r="J27" s="4"/>
      <c r="K27" s="4"/>
      <c r="L27" s="4"/>
      <c r="M27" s="4"/>
      <c r="N27" s="4"/>
      <c r="O27" s="4"/>
      <c r="Q27" s="252"/>
    </row>
    <row r="28" spans="1:18" s="29" customFormat="1" ht="13.5" x14ac:dyDescent="0.25">
      <c r="A28" s="264">
        <v>13</v>
      </c>
      <c r="B28" s="75" t="s">
        <v>936</v>
      </c>
      <c r="C28" s="52" t="s">
        <v>205</v>
      </c>
      <c r="D28" s="190">
        <v>17</v>
      </c>
      <c r="E28" s="23"/>
      <c r="F28" s="23"/>
      <c r="G28" s="4"/>
      <c r="H28" s="190"/>
      <c r="I28" s="4"/>
      <c r="J28" s="4"/>
      <c r="K28" s="4"/>
      <c r="L28" s="4"/>
      <c r="M28" s="4"/>
      <c r="N28" s="4"/>
      <c r="O28" s="4"/>
      <c r="Q28" s="252"/>
    </row>
    <row r="29" spans="1:18" s="29" customFormat="1" ht="13.5" x14ac:dyDescent="0.25">
      <c r="A29" s="264">
        <v>14</v>
      </c>
      <c r="B29" s="75" t="s">
        <v>641</v>
      </c>
      <c r="C29" s="52" t="s">
        <v>205</v>
      </c>
      <c r="D29" s="190">
        <v>41</v>
      </c>
      <c r="E29" s="23"/>
      <c r="F29" s="23"/>
      <c r="G29" s="4"/>
      <c r="H29" s="190"/>
      <c r="I29" s="4"/>
      <c r="J29" s="4"/>
      <c r="K29" s="4"/>
      <c r="L29" s="4"/>
      <c r="M29" s="4"/>
      <c r="N29" s="4"/>
      <c r="O29" s="4"/>
      <c r="Q29" s="252"/>
    </row>
    <row r="30" spans="1:18" s="29" customFormat="1" ht="13.5" x14ac:dyDescent="0.25">
      <c r="A30" s="264">
        <v>15</v>
      </c>
      <c r="B30" s="75" t="s">
        <v>642</v>
      </c>
      <c r="C30" s="52" t="s">
        <v>205</v>
      </c>
      <c r="D30" s="190">
        <v>26</v>
      </c>
      <c r="E30" s="23"/>
      <c r="F30" s="23"/>
      <c r="G30" s="4"/>
      <c r="H30" s="190"/>
      <c r="I30" s="4"/>
      <c r="J30" s="4"/>
      <c r="K30" s="4"/>
      <c r="L30" s="4"/>
      <c r="M30" s="4"/>
      <c r="N30" s="4"/>
      <c r="O30" s="4"/>
      <c r="Q30" s="252"/>
    </row>
    <row r="31" spans="1:18" s="29" customFormat="1" ht="13.5" x14ac:dyDescent="0.25">
      <c r="A31" s="264">
        <v>16</v>
      </c>
      <c r="B31" s="265" t="s">
        <v>1089</v>
      </c>
      <c r="C31" s="52" t="s">
        <v>205</v>
      </c>
      <c r="D31" s="234">
        <v>2</v>
      </c>
      <c r="E31" s="23"/>
      <c r="F31" s="23"/>
      <c r="G31" s="4"/>
      <c r="H31" s="234"/>
      <c r="I31" s="4"/>
      <c r="J31" s="4"/>
      <c r="K31" s="4"/>
      <c r="L31" s="4"/>
      <c r="M31" s="4"/>
      <c r="N31" s="4"/>
      <c r="O31" s="4"/>
      <c r="Q31" s="252"/>
    </row>
    <row r="32" spans="1:18" x14ac:dyDescent="0.2">
      <c r="A32" s="264">
        <v>17</v>
      </c>
      <c r="B32" s="134" t="s">
        <v>937</v>
      </c>
      <c r="C32" s="12" t="s">
        <v>207</v>
      </c>
      <c r="D32" s="4" t="s">
        <v>701</v>
      </c>
      <c r="E32" s="23"/>
      <c r="F32" s="23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264">
        <v>18</v>
      </c>
      <c r="B33" s="134" t="s">
        <v>938</v>
      </c>
      <c r="C33" s="12" t="s">
        <v>207</v>
      </c>
      <c r="D33" s="4" t="s">
        <v>57</v>
      </c>
      <c r="E33" s="23"/>
      <c r="F33" s="23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264">
        <v>19</v>
      </c>
      <c r="B34" s="134" t="s">
        <v>939</v>
      </c>
      <c r="C34" s="12" t="s">
        <v>207</v>
      </c>
      <c r="D34" s="4" t="s">
        <v>60</v>
      </c>
      <c r="E34" s="23"/>
      <c r="F34" s="23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264">
        <v>20</v>
      </c>
      <c r="B35" s="134" t="s">
        <v>829</v>
      </c>
      <c r="C35" s="12" t="s">
        <v>207</v>
      </c>
      <c r="D35" s="4" t="s">
        <v>577</v>
      </c>
      <c r="E35" s="23"/>
      <c r="F35" s="23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264">
        <v>21</v>
      </c>
      <c r="B36" s="134" t="s">
        <v>830</v>
      </c>
      <c r="C36" s="12" t="s">
        <v>207</v>
      </c>
      <c r="D36" s="4" t="s">
        <v>577</v>
      </c>
      <c r="E36" s="23"/>
      <c r="F36" s="23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264">
        <v>22</v>
      </c>
      <c r="B37" s="266" t="s">
        <v>815</v>
      </c>
      <c r="C37" s="12" t="s">
        <v>207</v>
      </c>
      <c r="D37" s="4" t="s">
        <v>1005</v>
      </c>
      <c r="E37" s="23"/>
      <c r="F37" s="23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264">
        <v>23</v>
      </c>
      <c r="B38" s="14" t="s">
        <v>643</v>
      </c>
      <c r="C38" s="12" t="s">
        <v>207</v>
      </c>
      <c r="D38" s="4" t="s">
        <v>1005</v>
      </c>
      <c r="E38" s="23"/>
      <c r="F38" s="23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264">
        <v>24</v>
      </c>
      <c r="B39" s="13" t="s">
        <v>644</v>
      </c>
      <c r="C39" s="12" t="s">
        <v>207</v>
      </c>
      <c r="D39" s="4" t="s">
        <v>1005</v>
      </c>
      <c r="E39" s="23"/>
      <c r="F39" s="23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264">
        <v>25</v>
      </c>
      <c r="B40" s="13" t="s">
        <v>645</v>
      </c>
      <c r="C40" s="12" t="s">
        <v>207</v>
      </c>
      <c r="D40" s="4" t="s">
        <v>1005</v>
      </c>
      <c r="E40" s="23"/>
      <c r="F40" s="23"/>
      <c r="G40" s="4"/>
      <c r="H40" s="4"/>
      <c r="I40" s="4"/>
      <c r="J40" s="4"/>
      <c r="K40" s="4"/>
      <c r="L40" s="4"/>
      <c r="M40" s="4"/>
      <c r="N40" s="4"/>
      <c r="O40" s="4"/>
    </row>
    <row r="41" spans="1:15" ht="25.5" x14ac:dyDescent="0.2">
      <c r="A41" s="264">
        <v>26</v>
      </c>
      <c r="B41" s="134" t="s">
        <v>646</v>
      </c>
      <c r="C41" s="12" t="s">
        <v>207</v>
      </c>
      <c r="D41" s="4" t="s">
        <v>1005</v>
      </c>
      <c r="E41" s="23"/>
      <c r="F41" s="23"/>
      <c r="G41" s="4"/>
      <c r="H41" s="4"/>
      <c r="I41" s="4"/>
      <c r="J41" s="4"/>
      <c r="K41" s="4"/>
      <c r="L41" s="4"/>
      <c r="M41" s="4"/>
      <c r="N41" s="4"/>
      <c r="O41" s="4"/>
    </row>
    <row r="42" spans="1:15" ht="25.5" x14ac:dyDescent="0.2">
      <c r="A42" s="264">
        <v>27</v>
      </c>
      <c r="B42" s="134" t="s">
        <v>647</v>
      </c>
      <c r="C42" s="12" t="s">
        <v>207</v>
      </c>
      <c r="D42" s="4" t="s">
        <v>1005</v>
      </c>
      <c r="E42" s="23"/>
      <c r="F42" s="23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264">
        <v>28</v>
      </c>
      <c r="B43" s="266" t="s">
        <v>816</v>
      </c>
      <c r="C43" s="12" t="s">
        <v>207</v>
      </c>
      <c r="D43" s="4" t="s">
        <v>1005</v>
      </c>
      <c r="E43" s="23"/>
      <c r="F43" s="23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264">
        <v>29</v>
      </c>
      <c r="B44" s="151" t="s">
        <v>831</v>
      </c>
      <c r="C44" s="12" t="s">
        <v>207</v>
      </c>
      <c r="D44" s="4">
        <v>2</v>
      </c>
      <c r="E44" s="23"/>
      <c r="F44" s="23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264">
        <v>30</v>
      </c>
      <c r="B45" s="151" t="s">
        <v>832</v>
      </c>
      <c r="C45" s="12" t="s">
        <v>207</v>
      </c>
      <c r="D45" s="4">
        <v>1</v>
      </c>
      <c r="E45" s="23"/>
      <c r="F45" s="23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264">
        <v>31</v>
      </c>
      <c r="B46" s="151" t="s">
        <v>833</v>
      </c>
      <c r="C46" s="12" t="s">
        <v>207</v>
      </c>
      <c r="D46" s="4">
        <v>1</v>
      </c>
      <c r="E46" s="23"/>
      <c r="F46" s="23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264">
        <v>32</v>
      </c>
      <c r="B47" s="13" t="s">
        <v>303</v>
      </c>
      <c r="C47" s="12" t="s">
        <v>207</v>
      </c>
      <c r="D47" s="4">
        <v>1</v>
      </c>
      <c r="E47" s="23"/>
      <c r="F47" s="23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264">
        <v>33</v>
      </c>
      <c r="B48" s="13" t="s">
        <v>304</v>
      </c>
      <c r="C48" s="12" t="s">
        <v>207</v>
      </c>
      <c r="D48" s="4">
        <v>1</v>
      </c>
      <c r="E48" s="23"/>
      <c r="F48" s="23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264">
        <v>34</v>
      </c>
      <c r="B49" s="13" t="s">
        <v>306</v>
      </c>
      <c r="C49" s="12" t="s">
        <v>207</v>
      </c>
      <c r="D49" s="4">
        <v>4</v>
      </c>
      <c r="E49" s="23"/>
      <c r="F49" s="23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264">
        <v>35</v>
      </c>
      <c r="B50" s="13" t="s">
        <v>307</v>
      </c>
      <c r="C50" s="12" t="s">
        <v>207</v>
      </c>
      <c r="D50" s="4">
        <v>4</v>
      </c>
      <c r="E50" s="23"/>
      <c r="F50" s="23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264">
        <v>36</v>
      </c>
      <c r="B51" s="13" t="s">
        <v>305</v>
      </c>
      <c r="C51" s="12" t="s">
        <v>207</v>
      </c>
      <c r="D51" s="4">
        <v>4</v>
      </c>
      <c r="E51" s="23"/>
      <c r="F51" s="23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264">
        <v>37</v>
      </c>
      <c r="B52" s="267" t="s">
        <v>317</v>
      </c>
      <c r="C52" s="12" t="s">
        <v>207</v>
      </c>
      <c r="D52" s="4">
        <v>1</v>
      </c>
      <c r="E52" s="23"/>
      <c r="F52" s="23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264">
        <v>38</v>
      </c>
      <c r="B53" s="75" t="s">
        <v>308</v>
      </c>
      <c r="C53" s="12" t="s">
        <v>207</v>
      </c>
      <c r="D53" s="268">
        <v>2</v>
      </c>
      <c r="E53" s="23"/>
      <c r="F53" s="23"/>
      <c r="G53" s="4"/>
      <c r="H53" s="268"/>
      <c r="I53" s="4"/>
      <c r="J53" s="4"/>
      <c r="K53" s="4"/>
      <c r="L53" s="4"/>
      <c r="M53" s="4"/>
      <c r="N53" s="4"/>
      <c r="O53" s="4"/>
    </row>
    <row r="54" spans="1:15" x14ac:dyDescent="0.2">
      <c r="A54" s="264">
        <v>39</v>
      </c>
      <c r="B54" s="151" t="s">
        <v>555</v>
      </c>
      <c r="C54" s="3" t="s">
        <v>205</v>
      </c>
      <c r="D54" s="4" t="s">
        <v>701</v>
      </c>
      <c r="E54" s="23"/>
      <c r="F54" s="23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264">
        <v>40</v>
      </c>
      <c r="B55" s="151" t="s">
        <v>556</v>
      </c>
      <c r="C55" s="3" t="s">
        <v>205</v>
      </c>
      <c r="D55" s="4" t="s">
        <v>926</v>
      </c>
      <c r="E55" s="23"/>
      <c r="F55" s="23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264">
        <v>41</v>
      </c>
      <c r="B56" s="151" t="s">
        <v>3</v>
      </c>
      <c r="C56" s="3" t="s">
        <v>205</v>
      </c>
      <c r="D56" s="4" t="s">
        <v>309</v>
      </c>
      <c r="E56" s="23"/>
      <c r="F56" s="23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A57" s="264">
        <v>42</v>
      </c>
      <c r="B57" s="151" t="s">
        <v>4</v>
      </c>
      <c r="C57" s="3" t="s">
        <v>205</v>
      </c>
      <c r="D57" s="4">
        <v>7</v>
      </c>
      <c r="E57" s="23"/>
      <c r="F57" s="23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">
      <c r="A58" s="264">
        <v>43</v>
      </c>
      <c r="B58" s="151" t="s">
        <v>5</v>
      </c>
      <c r="C58" s="3" t="s">
        <v>205</v>
      </c>
      <c r="D58" s="4">
        <v>7</v>
      </c>
      <c r="E58" s="23"/>
      <c r="F58" s="23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">
      <c r="A59" s="264">
        <v>44</v>
      </c>
      <c r="B59" s="151" t="s">
        <v>318</v>
      </c>
      <c r="C59" s="3" t="s">
        <v>205</v>
      </c>
      <c r="D59" s="4">
        <v>9</v>
      </c>
      <c r="E59" s="23"/>
      <c r="F59" s="23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">
      <c r="A60" s="264">
        <v>45</v>
      </c>
      <c r="B60" s="151" t="s">
        <v>888</v>
      </c>
      <c r="C60" s="3" t="s">
        <v>205</v>
      </c>
      <c r="D60" s="4">
        <v>1</v>
      </c>
      <c r="E60" s="23"/>
      <c r="F60" s="23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">
      <c r="A61" s="264">
        <v>46</v>
      </c>
      <c r="B61" s="75" t="s">
        <v>311</v>
      </c>
      <c r="C61" s="3" t="s">
        <v>205</v>
      </c>
      <c r="D61" s="4">
        <v>4</v>
      </c>
      <c r="E61" s="23"/>
      <c r="F61" s="23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2">
      <c r="A62" s="264">
        <v>47</v>
      </c>
      <c r="B62" s="75" t="s">
        <v>310</v>
      </c>
      <c r="C62" s="3" t="s">
        <v>205</v>
      </c>
      <c r="D62" s="4">
        <v>4</v>
      </c>
      <c r="E62" s="23"/>
      <c r="F62" s="23"/>
      <c r="G62" s="4"/>
      <c r="H62" s="4"/>
      <c r="I62" s="4"/>
      <c r="J62" s="4"/>
      <c r="K62" s="4"/>
      <c r="L62" s="4"/>
      <c r="M62" s="4"/>
      <c r="N62" s="4"/>
      <c r="O62" s="4"/>
    </row>
    <row r="63" spans="1:15" x14ac:dyDescent="0.2">
      <c r="A63" s="264">
        <v>48</v>
      </c>
      <c r="B63" s="151" t="s">
        <v>312</v>
      </c>
      <c r="C63" s="3" t="s">
        <v>205</v>
      </c>
      <c r="D63" s="4">
        <v>1</v>
      </c>
      <c r="E63" s="23"/>
      <c r="F63" s="23"/>
      <c r="G63" s="4"/>
      <c r="H63" s="4"/>
      <c r="I63" s="4"/>
      <c r="J63" s="4"/>
      <c r="K63" s="4"/>
      <c r="L63" s="4"/>
      <c r="M63" s="4"/>
      <c r="N63" s="4"/>
      <c r="O63" s="4"/>
    </row>
    <row r="64" spans="1:15" x14ac:dyDescent="0.2">
      <c r="A64" s="264">
        <v>49</v>
      </c>
      <c r="B64" s="151" t="s">
        <v>26</v>
      </c>
      <c r="C64" s="3" t="s">
        <v>173</v>
      </c>
      <c r="D64" s="4">
        <v>160</v>
      </c>
      <c r="E64" s="23"/>
      <c r="F64" s="23"/>
      <c r="G64" s="4"/>
      <c r="H64" s="4"/>
      <c r="I64" s="4"/>
      <c r="J64" s="4"/>
      <c r="K64" s="4"/>
      <c r="L64" s="4"/>
      <c r="M64" s="4"/>
      <c r="N64" s="4"/>
      <c r="O64" s="4"/>
    </row>
    <row r="65" spans="1:15" x14ac:dyDescent="0.2">
      <c r="A65" s="264">
        <v>50</v>
      </c>
      <c r="B65" s="151" t="s">
        <v>27</v>
      </c>
      <c r="C65" s="3" t="s">
        <v>173</v>
      </c>
      <c r="D65" s="4">
        <v>220</v>
      </c>
      <c r="E65" s="23"/>
      <c r="F65" s="23"/>
      <c r="G65" s="4"/>
      <c r="H65" s="4"/>
      <c r="I65" s="4"/>
      <c r="J65" s="4"/>
      <c r="K65" s="4"/>
      <c r="L65" s="4"/>
      <c r="M65" s="4"/>
      <c r="N65" s="4"/>
      <c r="O65" s="4"/>
    </row>
    <row r="66" spans="1:15" x14ac:dyDescent="0.2">
      <c r="A66" s="264">
        <v>51</v>
      </c>
      <c r="B66" s="151" t="s">
        <v>28</v>
      </c>
      <c r="C66" s="3" t="s">
        <v>173</v>
      </c>
      <c r="D66" s="4">
        <v>150</v>
      </c>
      <c r="E66" s="23"/>
      <c r="F66" s="23"/>
      <c r="G66" s="4"/>
      <c r="H66" s="4"/>
      <c r="I66" s="4"/>
      <c r="J66" s="4"/>
      <c r="K66" s="4"/>
      <c r="L66" s="4"/>
      <c r="M66" s="4"/>
      <c r="N66" s="4"/>
      <c r="O66" s="4"/>
    </row>
    <row r="67" spans="1:15" x14ac:dyDescent="0.2">
      <c r="A67" s="264">
        <v>52</v>
      </c>
      <c r="B67" s="151" t="s">
        <v>29</v>
      </c>
      <c r="C67" s="3" t="s">
        <v>173</v>
      </c>
      <c r="D67" s="4">
        <v>90</v>
      </c>
      <c r="E67" s="23"/>
      <c r="F67" s="23"/>
      <c r="G67" s="4"/>
      <c r="H67" s="4"/>
      <c r="I67" s="4"/>
      <c r="J67" s="4"/>
      <c r="K67" s="4"/>
      <c r="L67" s="4"/>
      <c r="M67" s="4"/>
      <c r="N67" s="4"/>
      <c r="O67" s="4"/>
    </row>
    <row r="68" spans="1:15" x14ac:dyDescent="0.2">
      <c r="A68" s="264">
        <v>53</v>
      </c>
      <c r="B68" s="151" t="s">
        <v>30</v>
      </c>
      <c r="C68" s="3" t="s">
        <v>173</v>
      </c>
      <c r="D68" s="4">
        <v>50</v>
      </c>
      <c r="E68" s="23"/>
      <c r="F68" s="23"/>
      <c r="G68" s="4"/>
      <c r="H68" s="4"/>
      <c r="I68" s="4"/>
      <c r="J68" s="4"/>
      <c r="K68" s="4"/>
      <c r="L68" s="4"/>
      <c r="M68" s="4"/>
      <c r="N68" s="4"/>
      <c r="O68" s="4"/>
    </row>
    <row r="69" spans="1:15" x14ac:dyDescent="0.2">
      <c r="A69" s="264">
        <v>54</v>
      </c>
      <c r="B69" s="151" t="s">
        <v>31</v>
      </c>
      <c r="C69" s="3" t="s">
        <v>173</v>
      </c>
      <c r="D69" s="4">
        <v>90</v>
      </c>
      <c r="E69" s="23"/>
      <c r="F69" s="23"/>
      <c r="G69" s="4"/>
      <c r="H69" s="4"/>
      <c r="I69" s="4"/>
      <c r="J69" s="4"/>
      <c r="K69" s="4"/>
      <c r="L69" s="4"/>
      <c r="M69" s="4"/>
      <c r="N69" s="4"/>
      <c r="O69" s="4"/>
    </row>
    <row r="70" spans="1:15" x14ac:dyDescent="0.2">
      <c r="A70" s="264">
        <v>55</v>
      </c>
      <c r="B70" s="151" t="s">
        <v>32</v>
      </c>
      <c r="C70" s="3" t="s">
        <v>173</v>
      </c>
      <c r="D70" s="4">
        <v>20</v>
      </c>
      <c r="E70" s="23"/>
      <c r="F70" s="23"/>
      <c r="G70" s="4"/>
      <c r="H70" s="4"/>
      <c r="I70" s="4"/>
      <c r="J70" s="4"/>
      <c r="K70" s="4"/>
      <c r="L70" s="4"/>
      <c r="M70" s="4"/>
      <c r="N70" s="4"/>
      <c r="O70" s="4"/>
    </row>
    <row r="71" spans="1:15" x14ac:dyDescent="0.2">
      <c r="A71" s="264">
        <v>56</v>
      </c>
      <c r="B71" s="151" t="s">
        <v>33</v>
      </c>
      <c r="C71" s="3" t="s">
        <v>173</v>
      </c>
      <c r="D71" s="4">
        <v>10</v>
      </c>
      <c r="E71" s="23"/>
      <c r="F71" s="23"/>
      <c r="G71" s="4"/>
      <c r="H71" s="4"/>
      <c r="I71" s="4"/>
      <c r="J71" s="4"/>
      <c r="K71" s="4"/>
      <c r="L71" s="4"/>
      <c r="M71" s="4"/>
      <c r="N71" s="4"/>
      <c r="O71" s="4"/>
    </row>
    <row r="72" spans="1:15" x14ac:dyDescent="0.2">
      <c r="A72" s="264">
        <v>57</v>
      </c>
      <c r="B72" s="269" t="s">
        <v>319</v>
      </c>
      <c r="C72" s="3" t="s">
        <v>173</v>
      </c>
      <c r="D72" s="4">
        <v>6</v>
      </c>
      <c r="E72" s="23"/>
      <c r="F72" s="23"/>
      <c r="G72" s="4"/>
      <c r="H72" s="4"/>
      <c r="I72" s="4"/>
      <c r="J72" s="4"/>
      <c r="K72" s="4"/>
      <c r="L72" s="4"/>
      <c r="M72" s="4"/>
      <c r="N72" s="4"/>
      <c r="O72" s="4"/>
    </row>
    <row r="73" spans="1:15" x14ac:dyDescent="0.2">
      <c r="A73" s="264">
        <v>58</v>
      </c>
      <c r="B73" s="269" t="s">
        <v>320</v>
      </c>
      <c r="C73" s="3" t="s">
        <v>173</v>
      </c>
      <c r="D73" s="4">
        <v>20</v>
      </c>
      <c r="E73" s="23"/>
      <c r="F73" s="23"/>
      <c r="G73" s="4"/>
      <c r="H73" s="4"/>
      <c r="I73" s="4"/>
      <c r="J73" s="4"/>
      <c r="K73" s="4"/>
      <c r="L73" s="4"/>
      <c r="M73" s="4"/>
      <c r="N73" s="4"/>
      <c r="O73" s="4"/>
    </row>
    <row r="74" spans="1:15" x14ac:dyDescent="0.2">
      <c r="A74" s="264">
        <v>59</v>
      </c>
      <c r="B74" s="75" t="s">
        <v>313</v>
      </c>
      <c r="C74" s="3" t="s">
        <v>173</v>
      </c>
      <c r="D74" s="4">
        <v>10</v>
      </c>
      <c r="E74" s="23"/>
      <c r="F74" s="23"/>
      <c r="G74" s="4"/>
      <c r="H74" s="4"/>
      <c r="I74" s="4"/>
      <c r="J74" s="4"/>
      <c r="K74" s="4"/>
      <c r="L74" s="4"/>
      <c r="M74" s="4"/>
      <c r="N74" s="4"/>
      <c r="O74" s="4"/>
    </row>
    <row r="75" spans="1:15" x14ac:dyDescent="0.2">
      <c r="A75" s="264">
        <v>60</v>
      </c>
      <c r="B75" s="75" t="s">
        <v>314</v>
      </c>
      <c r="C75" s="3" t="s">
        <v>173</v>
      </c>
      <c r="D75" s="4">
        <v>10</v>
      </c>
      <c r="E75" s="23"/>
      <c r="F75" s="23"/>
      <c r="G75" s="4"/>
      <c r="H75" s="4"/>
      <c r="I75" s="4"/>
      <c r="J75" s="4"/>
      <c r="K75" s="4"/>
      <c r="L75" s="4"/>
      <c r="M75" s="4"/>
      <c r="N75" s="4"/>
      <c r="O75" s="4"/>
    </row>
    <row r="76" spans="1:15" x14ac:dyDescent="0.2">
      <c r="A76" s="264">
        <v>61</v>
      </c>
      <c r="B76" s="75" t="s">
        <v>315</v>
      </c>
      <c r="C76" s="3" t="s">
        <v>173</v>
      </c>
      <c r="D76" s="4">
        <v>10</v>
      </c>
      <c r="E76" s="23"/>
      <c r="F76" s="23"/>
      <c r="G76" s="4"/>
      <c r="H76" s="4"/>
      <c r="I76" s="4"/>
      <c r="J76" s="4"/>
      <c r="K76" s="4"/>
      <c r="L76" s="4"/>
      <c r="M76" s="4"/>
      <c r="N76" s="4"/>
      <c r="O76" s="4"/>
    </row>
    <row r="77" spans="1:15" x14ac:dyDescent="0.2">
      <c r="A77" s="264">
        <v>62</v>
      </c>
      <c r="B77" s="75" t="s">
        <v>316</v>
      </c>
      <c r="C77" s="3" t="s">
        <v>173</v>
      </c>
      <c r="D77" s="4">
        <v>40</v>
      </c>
      <c r="E77" s="23"/>
      <c r="F77" s="23"/>
      <c r="G77" s="4"/>
      <c r="H77" s="4"/>
      <c r="I77" s="4"/>
      <c r="J77" s="4"/>
      <c r="K77" s="4"/>
      <c r="L77" s="4"/>
      <c r="M77" s="4"/>
      <c r="N77" s="4"/>
      <c r="O77" s="4"/>
    </row>
    <row r="78" spans="1:15" x14ac:dyDescent="0.2">
      <c r="A78" s="264">
        <v>63</v>
      </c>
      <c r="B78" s="269" t="s">
        <v>321</v>
      </c>
      <c r="C78" s="3" t="s">
        <v>173</v>
      </c>
      <c r="D78" s="4">
        <v>40</v>
      </c>
      <c r="E78" s="23"/>
      <c r="F78" s="23"/>
      <c r="G78" s="4"/>
      <c r="H78" s="4"/>
      <c r="I78" s="4"/>
      <c r="J78" s="4"/>
      <c r="K78" s="4"/>
      <c r="L78" s="4"/>
      <c r="M78" s="4"/>
      <c r="N78" s="4"/>
      <c r="O78" s="4"/>
    </row>
    <row r="79" spans="1:15" x14ac:dyDescent="0.2">
      <c r="A79" s="264">
        <v>64</v>
      </c>
      <c r="B79" s="75" t="s">
        <v>257</v>
      </c>
      <c r="C79" s="3" t="s">
        <v>173</v>
      </c>
      <c r="D79" s="4">
        <v>30</v>
      </c>
      <c r="E79" s="23"/>
      <c r="F79" s="23"/>
      <c r="G79" s="4"/>
      <c r="H79" s="4"/>
      <c r="I79" s="4"/>
      <c r="J79" s="4"/>
      <c r="K79" s="4"/>
      <c r="L79" s="4"/>
      <c r="M79" s="4"/>
      <c r="N79" s="4"/>
      <c r="O79" s="4"/>
    </row>
    <row r="80" spans="1:15" x14ac:dyDescent="0.2">
      <c r="A80" s="264">
        <v>65</v>
      </c>
      <c r="B80" s="75" t="s">
        <v>258</v>
      </c>
      <c r="C80" s="3" t="s">
        <v>173</v>
      </c>
      <c r="D80" s="4">
        <v>30</v>
      </c>
      <c r="E80" s="23"/>
      <c r="F80" s="23"/>
      <c r="G80" s="4"/>
      <c r="H80" s="4"/>
      <c r="I80" s="4"/>
      <c r="J80" s="4"/>
      <c r="K80" s="4"/>
      <c r="L80" s="4"/>
      <c r="M80" s="4"/>
      <c r="N80" s="4"/>
      <c r="O80" s="4"/>
    </row>
    <row r="81" spans="1:15" x14ac:dyDescent="0.2">
      <c r="A81" s="264">
        <v>66</v>
      </c>
      <c r="B81" s="75" t="s">
        <v>259</v>
      </c>
      <c r="C81" s="3" t="s">
        <v>173</v>
      </c>
      <c r="D81" s="4">
        <v>10</v>
      </c>
      <c r="E81" s="23"/>
      <c r="F81" s="23"/>
      <c r="G81" s="4"/>
      <c r="H81" s="4"/>
      <c r="I81" s="4"/>
      <c r="J81" s="4"/>
      <c r="K81" s="4"/>
      <c r="L81" s="4"/>
      <c r="M81" s="4"/>
      <c r="N81" s="4"/>
      <c r="O81" s="4"/>
    </row>
    <row r="82" spans="1:15" x14ac:dyDescent="0.2">
      <c r="A82" s="264">
        <v>67</v>
      </c>
      <c r="B82" s="75" t="s">
        <v>495</v>
      </c>
      <c r="C82" s="3" t="s">
        <v>173</v>
      </c>
      <c r="D82" s="4">
        <v>50</v>
      </c>
      <c r="E82" s="23"/>
      <c r="F82" s="23"/>
      <c r="G82" s="4"/>
      <c r="H82" s="4"/>
      <c r="I82" s="4"/>
      <c r="J82" s="4"/>
      <c r="K82" s="4"/>
      <c r="L82" s="4"/>
      <c r="M82" s="4"/>
      <c r="N82" s="4"/>
      <c r="O82" s="4"/>
    </row>
    <row r="83" spans="1:15" x14ac:dyDescent="0.2">
      <c r="A83" s="264">
        <v>68</v>
      </c>
      <c r="B83" s="151" t="s">
        <v>485</v>
      </c>
      <c r="C83" s="3" t="s">
        <v>207</v>
      </c>
      <c r="D83" s="4">
        <v>5</v>
      </c>
      <c r="E83" s="23"/>
      <c r="F83" s="23"/>
      <c r="G83" s="4"/>
      <c r="H83" s="4"/>
      <c r="I83" s="4"/>
      <c r="J83" s="4"/>
      <c r="K83" s="4"/>
      <c r="L83" s="4"/>
      <c r="M83" s="4"/>
      <c r="N83" s="4"/>
      <c r="O83" s="4"/>
    </row>
    <row r="84" spans="1:15" x14ac:dyDescent="0.2">
      <c r="A84" s="264">
        <v>69</v>
      </c>
      <c r="B84" s="151" t="s">
        <v>838</v>
      </c>
      <c r="C84" s="3" t="s">
        <v>207</v>
      </c>
      <c r="D84" s="4">
        <v>8</v>
      </c>
      <c r="E84" s="23"/>
      <c r="F84" s="23"/>
      <c r="G84" s="4"/>
      <c r="H84" s="4"/>
      <c r="I84" s="4"/>
      <c r="J84" s="4"/>
      <c r="K84" s="4"/>
      <c r="L84" s="4"/>
      <c r="M84" s="4"/>
      <c r="N84" s="4"/>
      <c r="O84" s="4"/>
    </row>
    <row r="85" spans="1:15" x14ac:dyDescent="0.2">
      <c r="A85" s="264">
        <v>70</v>
      </c>
      <c r="B85" s="75" t="s">
        <v>496</v>
      </c>
      <c r="C85" s="3" t="s">
        <v>207</v>
      </c>
      <c r="D85" s="4">
        <v>3</v>
      </c>
      <c r="E85" s="23"/>
      <c r="F85" s="23"/>
      <c r="G85" s="4"/>
      <c r="H85" s="4"/>
      <c r="I85" s="4"/>
      <c r="J85" s="4"/>
      <c r="K85" s="4"/>
      <c r="L85" s="4"/>
      <c r="M85" s="4"/>
      <c r="N85" s="4"/>
      <c r="O85" s="4"/>
    </row>
    <row r="86" spans="1:15" x14ac:dyDescent="0.2">
      <c r="A86" s="264">
        <v>71</v>
      </c>
      <c r="B86" s="75" t="s">
        <v>839</v>
      </c>
      <c r="C86" s="3" t="s">
        <v>207</v>
      </c>
      <c r="D86" s="4">
        <v>3</v>
      </c>
      <c r="E86" s="23"/>
      <c r="F86" s="23"/>
      <c r="G86" s="4"/>
      <c r="H86" s="4"/>
      <c r="I86" s="4"/>
      <c r="J86" s="4"/>
      <c r="K86" s="4"/>
      <c r="L86" s="4"/>
      <c r="M86" s="4"/>
      <c r="N86" s="4"/>
      <c r="O86" s="4"/>
    </row>
    <row r="87" spans="1:15" x14ac:dyDescent="0.2">
      <c r="A87" s="264">
        <v>72</v>
      </c>
      <c r="B87" s="75" t="s">
        <v>497</v>
      </c>
      <c r="C87" s="3" t="s">
        <v>207</v>
      </c>
      <c r="D87" s="4">
        <v>3</v>
      </c>
      <c r="E87" s="23"/>
      <c r="F87" s="23"/>
      <c r="G87" s="4"/>
      <c r="H87" s="4"/>
      <c r="I87" s="4"/>
      <c r="J87" s="4"/>
      <c r="K87" s="4"/>
      <c r="L87" s="4"/>
      <c r="M87" s="4"/>
      <c r="N87" s="4"/>
      <c r="O87" s="4"/>
    </row>
    <row r="88" spans="1:15" x14ac:dyDescent="0.2">
      <c r="A88" s="264">
        <v>73</v>
      </c>
      <c r="B88" s="269" t="s">
        <v>322</v>
      </c>
      <c r="C88" s="3" t="s">
        <v>207</v>
      </c>
      <c r="D88" s="4">
        <v>1</v>
      </c>
      <c r="E88" s="23"/>
      <c r="F88" s="23"/>
      <c r="G88" s="4"/>
      <c r="H88" s="4"/>
      <c r="I88" s="4"/>
      <c r="J88" s="4"/>
      <c r="K88" s="4"/>
      <c r="L88" s="4"/>
      <c r="M88" s="4"/>
      <c r="N88" s="4"/>
      <c r="O88" s="4"/>
    </row>
    <row r="89" spans="1:15" x14ac:dyDescent="0.2">
      <c r="A89" s="264">
        <v>74</v>
      </c>
      <c r="B89" s="75" t="s">
        <v>498</v>
      </c>
      <c r="C89" s="3" t="s">
        <v>207</v>
      </c>
      <c r="D89" s="4">
        <v>1</v>
      </c>
      <c r="E89" s="23"/>
      <c r="F89" s="23"/>
      <c r="G89" s="4"/>
      <c r="H89" s="4"/>
      <c r="I89" s="4"/>
      <c r="J89" s="4"/>
      <c r="K89" s="4"/>
      <c r="L89" s="4"/>
      <c r="M89" s="4"/>
      <c r="N89" s="4"/>
      <c r="O89" s="4"/>
    </row>
    <row r="90" spans="1:15" x14ac:dyDescent="0.2">
      <c r="A90" s="264">
        <v>75</v>
      </c>
      <c r="B90" s="75" t="s">
        <v>499</v>
      </c>
      <c r="C90" s="3" t="s">
        <v>207</v>
      </c>
      <c r="D90" s="4">
        <v>1</v>
      </c>
      <c r="E90" s="23"/>
      <c r="F90" s="23"/>
      <c r="G90" s="4"/>
      <c r="H90" s="4"/>
      <c r="I90" s="4"/>
      <c r="J90" s="4"/>
      <c r="K90" s="4"/>
      <c r="L90" s="4"/>
      <c r="M90" s="4"/>
      <c r="N90" s="4"/>
      <c r="O90" s="4"/>
    </row>
    <row r="91" spans="1:15" x14ac:dyDescent="0.2">
      <c r="A91" s="264">
        <v>76</v>
      </c>
      <c r="B91" s="75" t="s">
        <v>500</v>
      </c>
      <c r="C91" s="3" t="s">
        <v>207</v>
      </c>
      <c r="D91" s="4">
        <v>4</v>
      </c>
      <c r="E91" s="23"/>
      <c r="F91" s="23"/>
      <c r="G91" s="4"/>
      <c r="H91" s="4"/>
      <c r="I91" s="4"/>
      <c r="J91" s="4"/>
      <c r="K91" s="4"/>
      <c r="L91" s="4"/>
      <c r="M91" s="4"/>
      <c r="N91" s="4"/>
      <c r="O91" s="4"/>
    </row>
    <row r="92" spans="1:15" x14ac:dyDescent="0.2">
      <c r="A92" s="264">
        <v>77</v>
      </c>
      <c r="B92" s="75" t="s">
        <v>501</v>
      </c>
      <c r="C92" s="3" t="s">
        <v>207</v>
      </c>
      <c r="D92" s="4">
        <v>4</v>
      </c>
      <c r="E92" s="23"/>
      <c r="F92" s="23"/>
      <c r="G92" s="4"/>
      <c r="H92" s="4"/>
      <c r="I92" s="4"/>
      <c r="J92" s="4"/>
      <c r="K92" s="4"/>
      <c r="L92" s="4"/>
      <c r="M92" s="4"/>
      <c r="N92" s="4"/>
      <c r="O92" s="4"/>
    </row>
    <row r="93" spans="1:15" x14ac:dyDescent="0.2">
      <c r="A93" s="264">
        <v>78</v>
      </c>
      <c r="B93" s="75" t="s">
        <v>502</v>
      </c>
      <c r="C93" s="3" t="s">
        <v>207</v>
      </c>
      <c r="D93" s="4">
        <v>4</v>
      </c>
      <c r="E93" s="23"/>
      <c r="F93" s="23"/>
      <c r="G93" s="4"/>
      <c r="H93" s="4"/>
      <c r="I93" s="4"/>
      <c r="J93" s="4"/>
      <c r="K93" s="4"/>
      <c r="L93" s="4"/>
      <c r="M93" s="4"/>
      <c r="N93" s="4"/>
      <c r="O93" s="4"/>
    </row>
    <row r="94" spans="1:15" x14ac:dyDescent="0.2">
      <c r="A94" s="264">
        <v>79</v>
      </c>
      <c r="B94" s="75" t="s">
        <v>503</v>
      </c>
      <c r="C94" s="3" t="s">
        <v>207</v>
      </c>
      <c r="D94" s="4">
        <v>4</v>
      </c>
      <c r="E94" s="23"/>
      <c r="F94" s="23"/>
      <c r="G94" s="4"/>
      <c r="H94" s="4"/>
      <c r="I94" s="4"/>
      <c r="J94" s="4"/>
      <c r="K94" s="4"/>
      <c r="L94" s="4"/>
      <c r="M94" s="4"/>
      <c r="N94" s="4"/>
      <c r="O94" s="4"/>
    </row>
    <row r="95" spans="1:15" x14ac:dyDescent="0.2">
      <c r="A95" s="264">
        <v>80</v>
      </c>
      <c r="B95" s="75" t="s">
        <v>246</v>
      </c>
      <c r="C95" s="3" t="s">
        <v>207</v>
      </c>
      <c r="D95" s="4">
        <v>4</v>
      </c>
      <c r="E95" s="23"/>
      <c r="F95" s="23"/>
      <c r="G95" s="4"/>
      <c r="H95" s="4"/>
      <c r="I95" s="4"/>
      <c r="J95" s="4"/>
      <c r="K95" s="4"/>
      <c r="L95" s="4"/>
      <c r="M95" s="4"/>
      <c r="N95" s="4"/>
      <c r="O95" s="4"/>
    </row>
    <row r="96" spans="1:15" x14ac:dyDescent="0.2">
      <c r="A96" s="264">
        <v>81</v>
      </c>
      <c r="B96" s="75" t="s">
        <v>247</v>
      </c>
      <c r="C96" s="3" t="s">
        <v>207</v>
      </c>
      <c r="D96" s="4">
        <v>1</v>
      </c>
      <c r="E96" s="23"/>
      <c r="F96" s="23"/>
      <c r="G96" s="4"/>
      <c r="H96" s="4"/>
      <c r="I96" s="4"/>
      <c r="J96" s="4"/>
      <c r="K96" s="4"/>
      <c r="L96" s="4"/>
      <c r="M96" s="4"/>
      <c r="N96" s="4"/>
      <c r="O96" s="4"/>
    </row>
    <row r="97" spans="1:15" x14ac:dyDescent="0.2">
      <c r="A97" s="264">
        <v>82</v>
      </c>
      <c r="B97" s="75" t="s">
        <v>248</v>
      </c>
      <c r="C97" s="3" t="s">
        <v>207</v>
      </c>
      <c r="D97" s="4">
        <v>4</v>
      </c>
      <c r="E97" s="23"/>
      <c r="F97" s="23"/>
      <c r="G97" s="4"/>
      <c r="H97" s="4"/>
      <c r="I97" s="4"/>
      <c r="J97" s="4"/>
      <c r="K97" s="4"/>
      <c r="L97" s="4"/>
      <c r="M97" s="4"/>
      <c r="N97" s="4"/>
      <c r="O97" s="4"/>
    </row>
    <row r="98" spans="1:15" x14ac:dyDescent="0.2">
      <c r="A98" s="264">
        <v>83</v>
      </c>
      <c r="B98" s="75" t="s">
        <v>249</v>
      </c>
      <c r="C98" s="3" t="s">
        <v>207</v>
      </c>
      <c r="D98" s="4">
        <v>1</v>
      </c>
      <c r="E98" s="23"/>
      <c r="F98" s="23"/>
      <c r="G98" s="4"/>
      <c r="H98" s="4"/>
      <c r="I98" s="4"/>
      <c r="J98" s="4"/>
      <c r="K98" s="4"/>
      <c r="L98" s="4"/>
      <c r="M98" s="4"/>
      <c r="N98" s="4"/>
      <c r="O98" s="4"/>
    </row>
    <row r="99" spans="1:15" x14ac:dyDescent="0.2">
      <c r="A99" s="264">
        <v>84</v>
      </c>
      <c r="B99" s="75" t="s">
        <v>250</v>
      </c>
      <c r="C99" s="3" t="s">
        <v>207</v>
      </c>
      <c r="D99" s="4">
        <v>1</v>
      </c>
      <c r="E99" s="23"/>
      <c r="F99" s="23"/>
      <c r="G99" s="4"/>
      <c r="H99" s="4"/>
      <c r="I99" s="4"/>
      <c r="J99" s="4"/>
      <c r="K99" s="4"/>
      <c r="L99" s="4"/>
      <c r="M99" s="4"/>
      <c r="N99" s="4"/>
      <c r="O99" s="4"/>
    </row>
    <row r="100" spans="1:15" x14ac:dyDescent="0.2">
      <c r="A100" s="264">
        <v>85</v>
      </c>
      <c r="B100" s="75" t="s">
        <v>251</v>
      </c>
      <c r="C100" s="3" t="s">
        <v>207</v>
      </c>
      <c r="D100" s="4">
        <v>1</v>
      </c>
      <c r="E100" s="23"/>
      <c r="F100" s="23"/>
      <c r="G100" s="4"/>
      <c r="H100" s="4"/>
      <c r="I100" s="4"/>
      <c r="J100" s="4"/>
      <c r="K100" s="4"/>
      <c r="L100" s="4"/>
      <c r="M100" s="4"/>
      <c r="N100" s="4"/>
      <c r="O100" s="4"/>
    </row>
    <row r="101" spans="1:15" x14ac:dyDescent="0.2">
      <c r="A101" s="264">
        <v>86</v>
      </c>
      <c r="B101" s="75" t="s">
        <v>252</v>
      </c>
      <c r="C101" s="3" t="s">
        <v>207</v>
      </c>
      <c r="D101" s="4">
        <v>1</v>
      </c>
      <c r="E101" s="23"/>
      <c r="F101" s="23"/>
      <c r="G101" s="4"/>
      <c r="H101" s="4"/>
      <c r="I101" s="4"/>
      <c r="J101" s="4"/>
      <c r="K101" s="4"/>
      <c r="L101" s="4"/>
      <c r="M101" s="4"/>
      <c r="N101" s="4"/>
      <c r="O101" s="4"/>
    </row>
    <row r="102" spans="1:15" x14ac:dyDescent="0.2">
      <c r="A102" s="264">
        <v>87</v>
      </c>
      <c r="B102" s="75" t="s">
        <v>253</v>
      </c>
      <c r="C102" s="3" t="s">
        <v>207</v>
      </c>
      <c r="D102" s="4">
        <v>1</v>
      </c>
      <c r="E102" s="23"/>
      <c r="F102" s="23"/>
      <c r="G102" s="4"/>
      <c r="H102" s="4"/>
      <c r="I102" s="4"/>
      <c r="J102" s="4"/>
      <c r="K102" s="4"/>
      <c r="L102" s="4"/>
      <c r="M102" s="4"/>
      <c r="N102" s="4"/>
      <c r="O102" s="4"/>
    </row>
    <row r="103" spans="1:15" x14ac:dyDescent="0.2">
      <c r="A103" s="264">
        <v>88</v>
      </c>
      <c r="B103" s="75" t="s">
        <v>254</v>
      </c>
      <c r="C103" s="3" t="s">
        <v>207</v>
      </c>
      <c r="D103" s="4">
        <v>1</v>
      </c>
      <c r="E103" s="23"/>
      <c r="F103" s="23"/>
      <c r="G103" s="4"/>
      <c r="H103" s="4"/>
      <c r="I103" s="4"/>
      <c r="J103" s="4"/>
      <c r="K103" s="4"/>
      <c r="L103" s="4"/>
      <c r="M103" s="4"/>
      <c r="N103" s="4"/>
      <c r="O103" s="4"/>
    </row>
    <row r="104" spans="1:15" x14ac:dyDescent="0.2">
      <c r="A104" s="264">
        <v>89</v>
      </c>
      <c r="B104" s="75" t="s">
        <v>740</v>
      </c>
      <c r="C104" s="3" t="s">
        <v>207</v>
      </c>
      <c r="D104" s="4">
        <v>1</v>
      </c>
      <c r="E104" s="23"/>
      <c r="F104" s="23"/>
      <c r="G104" s="4"/>
      <c r="H104" s="4"/>
      <c r="I104" s="4"/>
      <c r="J104" s="4"/>
      <c r="K104" s="4"/>
      <c r="L104" s="4"/>
      <c r="M104" s="4"/>
      <c r="N104" s="4"/>
      <c r="O104" s="4"/>
    </row>
    <row r="105" spans="1:15" x14ac:dyDescent="0.2">
      <c r="A105" s="264">
        <v>90</v>
      </c>
      <c r="B105" s="75" t="s">
        <v>741</v>
      </c>
      <c r="C105" s="3" t="s">
        <v>207</v>
      </c>
      <c r="D105" s="4">
        <v>1</v>
      </c>
      <c r="E105" s="23"/>
      <c r="F105" s="23"/>
      <c r="G105" s="4"/>
      <c r="H105" s="4"/>
      <c r="I105" s="4"/>
      <c r="J105" s="4"/>
      <c r="K105" s="4"/>
      <c r="L105" s="4"/>
      <c r="M105" s="4"/>
      <c r="N105" s="4"/>
      <c r="O105" s="4"/>
    </row>
    <row r="106" spans="1:15" x14ac:dyDescent="0.2">
      <c r="A106" s="264">
        <v>91</v>
      </c>
      <c r="B106" s="75" t="s">
        <v>742</v>
      </c>
      <c r="C106" s="3" t="s">
        <v>207</v>
      </c>
      <c r="D106" s="4">
        <v>1</v>
      </c>
      <c r="E106" s="23"/>
      <c r="F106" s="23"/>
      <c r="G106" s="4"/>
      <c r="H106" s="4"/>
      <c r="I106" s="4"/>
      <c r="J106" s="4"/>
      <c r="K106" s="4"/>
      <c r="L106" s="4"/>
      <c r="M106" s="4"/>
      <c r="N106" s="4"/>
      <c r="O106" s="4"/>
    </row>
    <row r="107" spans="1:15" x14ac:dyDescent="0.2">
      <c r="A107" s="264">
        <v>92</v>
      </c>
      <c r="B107" s="75" t="s">
        <v>743</v>
      </c>
      <c r="C107" s="3" t="s">
        <v>207</v>
      </c>
      <c r="D107" s="4">
        <v>1</v>
      </c>
      <c r="E107" s="23"/>
      <c r="F107" s="23"/>
      <c r="G107" s="4"/>
      <c r="H107" s="4"/>
      <c r="I107" s="4"/>
      <c r="J107" s="4"/>
      <c r="K107" s="4"/>
      <c r="L107" s="4"/>
      <c r="M107" s="4"/>
      <c r="N107" s="4"/>
      <c r="O107" s="4"/>
    </row>
    <row r="108" spans="1:15" x14ac:dyDescent="0.2">
      <c r="A108" s="264">
        <v>93</v>
      </c>
      <c r="B108" s="75" t="s">
        <v>744</v>
      </c>
      <c r="C108" s="3" t="s">
        <v>207</v>
      </c>
      <c r="D108" s="4">
        <v>1</v>
      </c>
      <c r="E108" s="23"/>
      <c r="F108" s="23"/>
      <c r="G108" s="4"/>
      <c r="H108" s="4"/>
      <c r="I108" s="4"/>
      <c r="J108" s="4"/>
      <c r="K108" s="4"/>
      <c r="L108" s="4"/>
      <c r="M108" s="4"/>
      <c r="N108" s="4"/>
      <c r="O108" s="4"/>
    </row>
    <row r="109" spans="1:15" x14ac:dyDescent="0.2">
      <c r="A109" s="264">
        <v>94</v>
      </c>
      <c r="B109" s="75" t="s">
        <v>745</v>
      </c>
      <c r="C109" s="3" t="s">
        <v>207</v>
      </c>
      <c r="D109" s="4">
        <v>1</v>
      </c>
      <c r="E109" s="23"/>
      <c r="F109" s="23"/>
      <c r="G109" s="4"/>
      <c r="H109" s="4"/>
      <c r="I109" s="4"/>
      <c r="J109" s="4"/>
      <c r="K109" s="4"/>
      <c r="L109" s="4"/>
      <c r="M109" s="4"/>
      <c r="N109" s="4"/>
      <c r="O109" s="4"/>
    </row>
    <row r="110" spans="1:15" x14ac:dyDescent="0.2">
      <c r="A110" s="264">
        <v>95</v>
      </c>
      <c r="B110" s="75" t="s">
        <v>746</v>
      </c>
      <c r="C110" s="3" t="s">
        <v>207</v>
      </c>
      <c r="D110" s="4">
        <v>1</v>
      </c>
      <c r="E110" s="23"/>
      <c r="F110" s="23"/>
      <c r="G110" s="4"/>
      <c r="H110" s="4"/>
      <c r="I110" s="4"/>
      <c r="J110" s="4"/>
      <c r="K110" s="4"/>
      <c r="L110" s="4"/>
      <c r="M110" s="4"/>
      <c r="N110" s="4"/>
      <c r="O110" s="4"/>
    </row>
    <row r="111" spans="1:15" x14ac:dyDescent="0.2">
      <c r="A111" s="264">
        <v>96</v>
      </c>
      <c r="B111" s="75" t="s">
        <v>747</v>
      </c>
      <c r="C111" s="3" t="s">
        <v>207</v>
      </c>
      <c r="D111" s="4">
        <v>1</v>
      </c>
      <c r="E111" s="23"/>
      <c r="F111" s="23"/>
      <c r="G111" s="4"/>
      <c r="H111" s="4"/>
      <c r="I111" s="4"/>
      <c r="J111" s="4"/>
      <c r="K111" s="4"/>
      <c r="L111" s="4"/>
      <c r="M111" s="4"/>
      <c r="N111" s="4"/>
      <c r="O111" s="4"/>
    </row>
    <row r="112" spans="1:15" ht="12.75" customHeight="1" x14ac:dyDescent="0.2">
      <c r="A112" s="264">
        <v>97</v>
      </c>
      <c r="B112" s="134" t="s">
        <v>840</v>
      </c>
      <c r="C112" s="3" t="s">
        <v>207</v>
      </c>
      <c r="D112" s="4">
        <v>6</v>
      </c>
      <c r="E112" s="23"/>
      <c r="F112" s="23"/>
      <c r="G112" s="4"/>
      <c r="H112" s="4"/>
      <c r="I112" s="4"/>
      <c r="J112" s="4"/>
      <c r="K112" s="4"/>
      <c r="L112" s="4"/>
      <c r="M112" s="4"/>
      <c r="N112" s="4"/>
      <c r="O112" s="4"/>
    </row>
    <row r="113" spans="1:15" ht="12.75" customHeight="1" x14ac:dyDescent="0.2">
      <c r="A113" s="264">
        <v>98</v>
      </c>
      <c r="B113" s="134" t="s">
        <v>841</v>
      </c>
      <c r="C113" s="3" t="s">
        <v>207</v>
      </c>
      <c r="D113" s="4">
        <v>32</v>
      </c>
      <c r="E113" s="23"/>
      <c r="F113" s="23"/>
      <c r="G113" s="4"/>
      <c r="H113" s="4"/>
      <c r="I113" s="4"/>
      <c r="J113" s="4"/>
      <c r="K113" s="4"/>
      <c r="L113" s="4"/>
      <c r="M113" s="4"/>
      <c r="N113" s="4"/>
      <c r="O113" s="4"/>
    </row>
    <row r="114" spans="1:15" x14ac:dyDescent="0.2">
      <c r="A114" s="264">
        <v>99</v>
      </c>
      <c r="B114" s="270" t="s">
        <v>260</v>
      </c>
      <c r="C114" s="3" t="s">
        <v>207</v>
      </c>
      <c r="D114" s="4">
        <v>16</v>
      </c>
      <c r="E114" s="23"/>
      <c r="F114" s="23"/>
      <c r="G114" s="4"/>
      <c r="H114" s="4"/>
      <c r="I114" s="4"/>
      <c r="J114" s="4"/>
      <c r="K114" s="4"/>
      <c r="L114" s="4"/>
      <c r="M114" s="4"/>
      <c r="N114" s="4"/>
      <c r="O114" s="4"/>
    </row>
    <row r="115" spans="1:15" x14ac:dyDescent="0.2">
      <c r="A115" s="264">
        <v>100</v>
      </c>
      <c r="B115" s="13" t="s">
        <v>748</v>
      </c>
      <c r="C115" s="3" t="s">
        <v>207</v>
      </c>
      <c r="D115" s="4">
        <v>2</v>
      </c>
      <c r="E115" s="23"/>
      <c r="F115" s="23"/>
      <c r="G115" s="4"/>
      <c r="H115" s="4"/>
      <c r="I115" s="4"/>
      <c r="J115" s="4"/>
      <c r="K115" s="4"/>
      <c r="L115" s="4"/>
      <c r="M115" s="4"/>
      <c r="N115" s="4"/>
      <c r="O115" s="4"/>
    </row>
    <row r="116" spans="1:15" x14ac:dyDescent="0.2">
      <c r="A116" s="264">
        <v>101</v>
      </c>
      <c r="B116" s="13" t="s">
        <v>749</v>
      </c>
      <c r="C116" s="3" t="s">
        <v>207</v>
      </c>
      <c r="D116" s="4">
        <v>4</v>
      </c>
      <c r="E116" s="23"/>
      <c r="F116" s="23"/>
      <c r="G116" s="4"/>
      <c r="H116" s="4"/>
      <c r="I116" s="4"/>
      <c r="J116" s="4"/>
      <c r="K116" s="4"/>
      <c r="L116" s="4"/>
      <c r="M116" s="4"/>
      <c r="N116" s="4"/>
      <c r="O116" s="4"/>
    </row>
    <row r="117" spans="1:15" x14ac:dyDescent="0.2">
      <c r="A117" s="264">
        <v>102</v>
      </c>
      <c r="B117" s="13" t="s">
        <v>923</v>
      </c>
      <c r="C117" s="3" t="s">
        <v>207</v>
      </c>
      <c r="D117" s="4">
        <v>75</v>
      </c>
      <c r="E117" s="23"/>
      <c r="F117" s="23"/>
      <c r="G117" s="4"/>
      <c r="H117" s="4"/>
      <c r="I117" s="4"/>
      <c r="J117" s="4"/>
      <c r="K117" s="4"/>
      <c r="L117" s="4"/>
      <c r="M117" s="4"/>
      <c r="N117" s="4"/>
      <c r="O117" s="4"/>
    </row>
    <row r="118" spans="1:15" x14ac:dyDescent="0.2">
      <c r="A118" s="264">
        <v>103</v>
      </c>
      <c r="B118" s="13" t="s">
        <v>238</v>
      </c>
      <c r="C118" s="3" t="s">
        <v>207</v>
      </c>
      <c r="D118" s="4">
        <v>2</v>
      </c>
      <c r="E118" s="23"/>
      <c r="F118" s="23"/>
      <c r="G118" s="4"/>
      <c r="H118" s="4"/>
      <c r="I118" s="4"/>
      <c r="J118" s="4"/>
      <c r="K118" s="4"/>
      <c r="L118" s="4"/>
      <c r="M118" s="4"/>
      <c r="N118" s="4"/>
      <c r="O118" s="4"/>
    </row>
    <row r="119" spans="1:15" x14ac:dyDescent="0.2">
      <c r="A119" s="264">
        <v>104</v>
      </c>
      <c r="B119" s="13" t="s">
        <v>239</v>
      </c>
      <c r="C119" s="3" t="s">
        <v>207</v>
      </c>
      <c r="D119" s="4">
        <v>2</v>
      </c>
      <c r="E119" s="23"/>
      <c r="F119" s="23"/>
      <c r="G119" s="4"/>
      <c r="H119" s="4"/>
      <c r="I119" s="4"/>
      <c r="J119" s="4"/>
      <c r="K119" s="4"/>
      <c r="L119" s="4"/>
      <c r="M119" s="4"/>
      <c r="N119" s="4"/>
      <c r="O119" s="4"/>
    </row>
    <row r="120" spans="1:15" x14ac:dyDescent="0.2">
      <c r="A120" s="264">
        <v>105</v>
      </c>
      <c r="B120" s="270" t="s">
        <v>240</v>
      </c>
      <c r="C120" s="3" t="s">
        <v>207</v>
      </c>
      <c r="D120" s="4">
        <v>50</v>
      </c>
      <c r="E120" s="23"/>
      <c r="F120" s="23"/>
      <c r="G120" s="4"/>
      <c r="H120" s="4"/>
      <c r="I120" s="4"/>
      <c r="J120" s="4"/>
      <c r="K120" s="4"/>
      <c r="L120" s="4"/>
      <c r="M120" s="4"/>
      <c r="N120" s="4"/>
      <c r="O120" s="4"/>
    </row>
    <row r="121" spans="1:15" ht="12" customHeight="1" x14ac:dyDescent="0.2">
      <c r="A121" s="264">
        <v>106</v>
      </c>
      <c r="B121" s="134" t="s">
        <v>854</v>
      </c>
      <c r="C121" s="3" t="s">
        <v>207</v>
      </c>
      <c r="D121" s="4">
        <v>7</v>
      </c>
      <c r="E121" s="23"/>
      <c r="F121" s="23"/>
      <c r="G121" s="4"/>
      <c r="H121" s="4"/>
      <c r="I121" s="4"/>
      <c r="J121" s="4"/>
      <c r="K121" s="4"/>
      <c r="L121" s="4"/>
      <c r="M121" s="4"/>
      <c r="N121" s="4"/>
      <c r="O121" s="4"/>
    </row>
    <row r="122" spans="1:15" x14ac:dyDescent="0.2">
      <c r="A122" s="264">
        <v>107</v>
      </c>
      <c r="B122" s="13" t="s">
        <v>241</v>
      </c>
      <c r="C122" s="3" t="s">
        <v>207</v>
      </c>
      <c r="D122" s="4">
        <v>1</v>
      </c>
      <c r="E122" s="23"/>
      <c r="F122" s="23"/>
      <c r="G122" s="4"/>
      <c r="H122" s="4"/>
      <c r="I122" s="4"/>
      <c r="J122" s="4"/>
      <c r="K122" s="4"/>
      <c r="L122" s="4"/>
      <c r="M122" s="4"/>
      <c r="N122" s="4"/>
      <c r="O122" s="4"/>
    </row>
    <row r="123" spans="1:15" x14ac:dyDescent="0.2">
      <c r="A123" s="264">
        <v>108</v>
      </c>
      <c r="B123" s="270" t="s">
        <v>261</v>
      </c>
      <c r="C123" s="3" t="s">
        <v>207</v>
      </c>
      <c r="D123" s="4">
        <v>1</v>
      </c>
      <c r="E123" s="23"/>
      <c r="F123" s="23"/>
      <c r="G123" s="4"/>
      <c r="H123" s="4"/>
      <c r="I123" s="4"/>
      <c r="J123" s="4"/>
      <c r="K123" s="4"/>
      <c r="L123" s="4"/>
      <c r="M123" s="4"/>
      <c r="N123" s="4"/>
      <c r="O123" s="4"/>
    </row>
    <row r="124" spans="1:15" x14ac:dyDescent="0.2">
      <c r="A124" s="264">
        <v>109</v>
      </c>
      <c r="B124" s="270" t="s">
        <v>262</v>
      </c>
      <c r="C124" s="3" t="s">
        <v>207</v>
      </c>
      <c r="D124" s="4">
        <v>5</v>
      </c>
      <c r="E124" s="23"/>
      <c r="F124" s="23"/>
      <c r="G124" s="4"/>
      <c r="H124" s="4"/>
      <c r="I124" s="4"/>
      <c r="J124" s="4"/>
      <c r="K124" s="4"/>
      <c r="L124" s="4"/>
      <c r="M124" s="4"/>
      <c r="N124" s="4"/>
      <c r="O124" s="4"/>
    </row>
    <row r="125" spans="1:15" x14ac:dyDescent="0.2">
      <c r="A125" s="264">
        <v>110</v>
      </c>
      <c r="B125" s="13" t="s">
        <v>753</v>
      </c>
      <c r="C125" s="3" t="s">
        <v>207</v>
      </c>
      <c r="D125" s="4">
        <v>2</v>
      </c>
      <c r="E125" s="23"/>
      <c r="F125" s="23"/>
      <c r="G125" s="4"/>
      <c r="H125" s="4"/>
      <c r="I125" s="4"/>
      <c r="J125" s="4"/>
      <c r="K125" s="4"/>
      <c r="L125" s="4"/>
      <c r="M125" s="4"/>
      <c r="N125" s="4"/>
      <c r="O125" s="4"/>
    </row>
    <row r="126" spans="1:15" x14ac:dyDescent="0.2">
      <c r="A126" s="264">
        <v>111</v>
      </c>
      <c r="B126" s="13" t="s">
        <v>754</v>
      </c>
      <c r="C126" s="3" t="s">
        <v>207</v>
      </c>
      <c r="D126" s="4">
        <v>1</v>
      </c>
      <c r="E126" s="23"/>
      <c r="F126" s="23"/>
      <c r="G126" s="4"/>
      <c r="H126" s="4"/>
      <c r="I126" s="4"/>
      <c r="J126" s="4"/>
      <c r="K126" s="4"/>
      <c r="L126" s="4"/>
      <c r="M126" s="4"/>
      <c r="N126" s="4"/>
      <c r="O126" s="4"/>
    </row>
    <row r="127" spans="1:15" x14ac:dyDescent="0.2">
      <c r="A127" s="264">
        <v>112</v>
      </c>
      <c r="B127" s="13" t="s">
        <v>903</v>
      </c>
      <c r="C127" s="3" t="s">
        <v>207</v>
      </c>
      <c r="D127" s="4">
        <v>5</v>
      </c>
      <c r="E127" s="23"/>
      <c r="F127" s="23"/>
      <c r="G127" s="4"/>
      <c r="H127" s="4"/>
      <c r="I127" s="4"/>
      <c r="J127" s="4"/>
      <c r="K127" s="4"/>
      <c r="L127" s="4"/>
      <c r="M127" s="4"/>
      <c r="N127" s="4"/>
      <c r="O127" s="4"/>
    </row>
    <row r="128" spans="1:15" x14ac:dyDescent="0.2">
      <c r="A128" s="264">
        <v>113</v>
      </c>
      <c r="B128" s="13" t="s">
        <v>904</v>
      </c>
      <c r="C128" s="3" t="s">
        <v>207</v>
      </c>
      <c r="D128" s="4">
        <v>5</v>
      </c>
      <c r="E128" s="23"/>
      <c r="F128" s="23"/>
      <c r="G128" s="4"/>
      <c r="H128" s="4"/>
      <c r="I128" s="4"/>
      <c r="J128" s="4"/>
      <c r="K128" s="4"/>
      <c r="L128" s="4"/>
      <c r="M128" s="4"/>
      <c r="N128" s="4"/>
      <c r="O128" s="4"/>
    </row>
    <row r="129" spans="1:15" x14ac:dyDescent="0.2">
      <c r="A129" s="264">
        <v>114</v>
      </c>
      <c r="B129" s="13" t="s">
        <v>855</v>
      </c>
      <c r="C129" s="3" t="s">
        <v>207</v>
      </c>
      <c r="D129" s="4">
        <v>1</v>
      </c>
      <c r="E129" s="23"/>
      <c r="F129" s="23"/>
      <c r="G129" s="4"/>
      <c r="H129" s="4"/>
      <c r="I129" s="4"/>
      <c r="J129" s="4"/>
      <c r="K129" s="4"/>
      <c r="L129" s="4"/>
      <c r="M129" s="4"/>
      <c r="N129" s="4"/>
      <c r="O129" s="4"/>
    </row>
    <row r="130" spans="1:15" x14ac:dyDescent="0.2">
      <c r="A130" s="264">
        <v>115</v>
      </c>
      <c r="B130" s="13" t="s">
        <v>905</v>
      </c>
      <c r="C130" s="3" t="s">
        <v>207</v>
      </c>
      <c r="D130" s="4">
        <v>3</v>
      </c>
      <c r="E130" s="23"/>
      <c r="F130" s="23"/>
      <c r="G130" s="4"/>
      <c r="H130" s="4"/>
      <c r="I130" s="4"/>
      <c r="J130" s="4"/>
      <c r="K130" s="4"/>
      <c r="L130" s="4"/>
      <c r="M130" s="4"/>
      <c r="N130" s="4"/>
      <c r="O130" s="4"/>
    </row>
    <row r="131" spans="1:15" x14ac:dyDescent="0.2">
      <c r="A131" s="264">
        <v>116</v>
      </c>
      <c r="B131" s="13" t="s">
        <v>906</v>
      </c>
      <c r="C131" s="3" t="s">
        <v>207</v>
      </c>
      <c r="D131" s="4">
        <v>3</v>
      </c>
      <c r="E131" s="23"/>
      <c r="F131" s="23"/>
      <c r="G131" s="4"/>
      <c r="H131" s="4"/>
      <c r="I131" s="4"/>
      <c r="J131" s="4"/>
      <c r="K131" s="4"/>
      <c r="L131" s="4"/>
      <c r="M131" s="4"/>
      <c r="N131" s="4"/>
      <c r="O131" s="4"/>
    </row>
    <row r="132" spans="1:15" x14ac:dyDescent="0.2">
      <c r="A132" s="264">
        <v>117</v>
      </c>
      <c r="B132" s="13" t="s">
        <v>15</v>
      </c>
      <c r="C132" s="3" t="s">
        <v>207</v>
      </c>
      <c r="D132" s="4">
        <v>2</v>
      </c>
      <c r="E132" s="23"/>
      <c r="F132" s="23"/>
      <c r="G132" s="4"/>
      <c r="H132" s="4"/>
      <c r="I132" s="4"/>
      <c r="J132" s="4"/>
      <c r="K132" s="4"/>
      <c r="L132" s="4"/>
      <c r="M132" s="4"/>
      <c r="N132" s="4"/>
      <c r="O132" s="4"/>
    </row>
    <row r="133" spans="1:15" x14ac:dyDescent="0.2">
      <c r="A133" s="264">
        <v>118</v>
      </c>
      <c r="B133" s="13" t="s">
        <v>16</v>
      </c>
      <c r="C133" s="3" t="s">
        <v>207</v>
      </c>
      <c r="D133" s="4">
        <v>2</v>
      </c>
      <c r="E133" s="23"/>
      <c r="F133" s="23"/>
      <c r="G133" s="4"/>
      <c r="H133" s="4"/>
      <c r="I133" s="4"/>
      <c r="J133" s="4"/>
      <c r="K133" s="4"/>
      <c r="L133" s="4"/>
      <c r="M133" s="4"/>
      <c r="N133" s="4"/>
      <c r="O133" s="4"/>
    </row>
    <row r="134" spans="1:15" x14ac:dyDescent="0.2">
      <c r="A134" s="264">
        <v>119</v>
      </c>
      <c r="B134" s="13" t="s">
        <v>17</v>
      </c>
      <c r="C134" s="3" t="s">
        <v>207</v>
      </c>
      <c r="D134" s="4">
        <v>2</v>
      </c>
      <c r="E134" s="23"/>
      <c r="F134" s="23"/>
      <c r="G134" s="4"/>
      <c r="H134" s="4"/>
      <c r="I134" s="4"/>
      <c r="J134" s="4"/>
      <c r="K134" s="4"/>
      <c r="L134" s="4"/>
      <c r="M134" s="4"/>
      <c r="N134" s="4"/>
      <c r="O134" s="4"/>
    </row>
    <row r="135" spans="1:15" x14ac:dyDescent="0.2">
      <c r="A135" s="264">
        <v>120</v>
      </c>
      <c r="B135" s="13" t="s">
        <v>18</v>
      </c>
      <c r="C135" s="3" t="s">
        <v>207</v>
      </c>
      <c r="D135" s="4">
        <v>1</v>
      </c>
      <c r="E135" s="23"/>
      <c r="F135" s="23"/>
      <c r="G135" s="4"/>
      <c r="H135" s="4"/>
      <c r="I135" s="4"/>
      <c r="J135" s="4"/>
      <c r="K135" s="4"/>
      <c r="L135" s="4"/>
      <c r="M135" s="4"/>
      <c r="N135" s="4"/>
      <c r="O135" s="4"/>
    </row>
    <row r="136" spans="1:15" x14ac:dyDescent="0.2">
      <c r="A136" s="264">
        <v>121</v>
      </c>
      <c r="B136" s="13" t="s">
        <v>605</v>
      </c>
      <c r="C136" s="3" t="s">
        <v>207</v>
      </c>
      <c r="D136" s="4">
        <v>1</v>
      </c>
      <c r="E136" s="23"/>
      <c r="F136" s="23"/>
      <c r="G136" s="4"/>
      <c r="H136" s="4"/>
      <c r="I136" s="4"/>
      <c r="J136" s="4"/>
      <c r="K136" s="4"/>
      <c r="L136" s="4"/>
      <c r="M136" s="4"/>
      <c r="N136" s="4"/>
      <c r="O136" s="4"/>
    </row>
    <row r="137" spans="1:15" x14ac:dyDescent="0.2">
      <c r="A137" s="264">
        <v>122</v>
      </c>
      <c r="B137" s="13" t="s">
        <v>606</v>
      </c>
      <c r="C137" s="3" t="s">
        <v>207</v>
      </c>
      <c r="D137" s="4">
        <v>1</v>
      </c>
      <c r="E137" s="23"/>
      <c r="F137" s="23"/>
      <c r="G137" s="4"/>
      <c r="H137" s="4"/>
      <c r="I137" s="4"/>
      <c r="J137" s="4"/>
      <c r="K137" s="4"/>
      <c r="L137" s="4"/>
      <c r="M137" s="4"/>
      <c r="N137" s="4"/>
      <c r="O137" s="4"/>
    </row>
    <row r="138" spans="1:15" x14ac:dyDescent="0.2">
      <c r="A138" s="264">
        <v>123</v>
      </c>
      <c r="B138" s="13" t="s">
        <v>607</v>
      </c>
      <c r="C138" s="3" t="s">
        <v>207</v>
      </c>
      <c r="D138" s="4">
        <v>1</v>
      </c>
      <c r="E138" s="23"/>
      <c r="F138" s="23"/>
      <c r="G138" s="4"/>
      <c r="H138" s="4"/>
      <c r="I138" s="4"/>
      <c r="J138" s="4"/>
      <c r="K138" s="4"/>
      <c r="L138" s="4"/>
      <c r="M138" s="4"/>
      <c r="N138" s="4"/>
      <c r="O138" s="4"/>
    </row>
    <row r="139" spans="1:15" x14ac:dyDescent="0.2">
      <c r="A139" s="264">
        <v>124</v>
      </c>
      <c r="B139" s="13" t="s">
        <v>486</v>
      </c>
      <c r="C139" s="3" t="s">
        <v>207</v>
      </c>
      <c r="D139" s="4">
        <v>2</v>
      </c>
      <c r="E139" s="23"/>
      <c r="F139" s="23"/>
      <c r="G139" s="4"/>
      <c r="H139" s="4"/>
      <c r="I139" s="4"/>
      <c r="J139" s="4"/>
      <c r="K139" s="4"/>
      <c r="L139" s="4"/>
      <c r="M139" s="4"/>
      <c r="N139" s="4"/>
      <c r="O139" s="4"/>
    </row>
    <row r="140" spans="1:15" x14ac:dyDescent="0.2">
      <c r="A140" s="264">
        <v>125</v>
      </c>
      <c r="B140" s="13" t="s">
        <v>867</v>
      </c>
      <c r="C140" s="3" t="s">
        <v>207</v>
      </c>
      <c r="D140" s="4">
        <v>2</v>
      </c>
      <c r="E140" s="23"/>
      <c r="F140" s="23"/>
      <c r="G140" s="4"/>
      <c r="H140" s="4"/>
      <c r="I140" s="4"/>
      <c r="J140" s="4"/>
      <c r="K140" s="4"/>
      <c r="L140" s="4"/>
      <c r="M140" s="4"/>
      <c r="N140" s="4"/>
      <c r="O140" s="4"/>
    </row>
    <row r="141" spans="1:15" x14ac:dyDescent="0.2">
      <c r="A141" s="264">
        <v>126</v>
      </c>
      <c r="B141" s="151" t="s">
        <v>856</v>
      </c>
      <c r="C141" s="3" t="s">
        <v>207</v>
      </c>
      <c r="D141" s="4">
        <v>15</v>
      </c>
      <c r="E141" s="23"/>
      <c r="F141" s="23"/>
      <c r="G141" s="4"/>
      <c r="H141" s="4"/>
      <c r="I141" s="4"/>
      <c r="J141" s="4"/>
      <c r="K141" s="4"/>
      <c r="L141" s="4"/>
      <c r="M141" s="4"/>
      <c r="N141" s="4"/>
      <c r="O141" s="4"/>
    </row>
    <row r="142" spans="1:15" x14ac:dyDescent="0.2">
      <c r="A142" s="264">
        <v>127</v>
      </c>
      <c r="B142" s="151" t="s">
        <v>868</v>
      </c>
      <c r="C142" s="3" t="s">
        <v>207</v>
      </c>
      <c r="D142" s="4">
        <v>8</v>
      </c>
      <c r="E142" s="23"/>
      <c r="F142" s="23"/>
      <c r="G142" s="4"/>
      <c r="H142" s="4"/>
      <c r="I142" s="4"/>
      <c r="J142" s="4"/>
      <c r="K142" s="4"/>
      <c r="L142" s="4"/>
      <c r="M142" s="4"/>
      <c r="N142" s="4"/>
      <c r="O142" s="4"/>
    </row>
    <row r="143" spans="1:15" x14ac:dyDescent="0.2">
      <c r="A143" s="264">
        <v>128</v>
      </c>
      <c r="B143" s="151" t="s">
        <v>869</v>
      </c>
      <c r="C143" s="3" t="s">
        <v>207</v>
      </c>
      <c r="D143" s="4">
        <v>8</v>
      </c>
      <c r="E143" s="23"/>
      <c r="F143" s="23"/>
      <c r="G143" s="4"/>
      <c r="H143" s="4"/>
      <c r="I143" s="4"/>
      <c r="J143" s="4"/>
      <c r="K143" s="4"/>
      <c r="L143" s="4"/>
      <c r="M143" s="4"/>
      <c r="N143" s="4"/>
      <c r="O143" s="4"/>
    </row>
    <row r="144" spans="1:15" x14ac:dyDescent="0.2">
      <c r="A144" s="264">
        <v>129</v>
      </c>
      <c r="B144" s="151" t="s">
        <v>393</v>
      </c>
      <c r="C144" s="3" t="s">
        <v>208</v>
      </c>
      <c r="D144" s="4">
        <v>50</v>
      </c>
      <c r="E144" s="23"/>
      <c r="F144" s="23"/>
      <c r="G144" s="4"/>
      <c r="H144" s="4"/>
      <c r="I144" s="4"/>
      <c r="J144" s="4"/>
      <c r="K144" s="4"/>
      <c r="L144" s="4"/>
      <c r="M144" s="4"/>
      <c r="N144" s="4"/>
      <c r="O144" s="4"/>
    </row>
    <row r="145" spans="1:15" x14ac:dyDescent="0.2">
      <c r="A145" s="264">
        <v>130</v>
      </c>
      <c r="B145" s="271" t="s">
        <v>200</v>
      </c>
      <c r="C145" s="52" t="s">
        <v>205</v>
      </c>
      <c r="D145" s="190">
        <v>1</v>
      </c>
      <c r="E145" s="23"/>
      <c r="F145" s="23"/>
      <c r="G145" s="4"/>
      <c r="H145" s="169"/>
      <c r="I145" s="4"/>
      <c r="J145" s="4"/>
      <c r="K145" s="4"/>
      <c r="L145" s="4"/>
      <c r="M145" s="4"/>
      <c r="N145" s="4"/>
      <c r="O145" s="4"/>
    </row>
    <row r="146" spans="1:15" x14ac:dyDescent="0.2">
      <c r="A146" s="264">
        <v>131</v>
      </c>
      <c r="B146" s="13" t="s">
        <v>39</v>
      </c>
      <c r="C146" s="3" t="s">
        <v>987</v>
      </c>
      <c r="D146" s="4">
        <v>48</v>
      </c>
      <c r="E146" s="23"/>
      <c r="F146" s="23"/>
      <c r="G146" s="4"/>
      <c r="H146" s="4"/>
      <c r="I146" s="4"/>
      <c r="J146" s="4"/>
      <c r="K146" s="4"/>
      <c r="L146" s="4"/>
      <c r="M146" s="4"/>
      <c r="N146" s="4"/>
      <c r="O146" s="4"/>
    </row>
    <row r="147" spans="1:15" x14ac:dyDescent="0.2">
      <c r="A147" s="264">
        <v>132</v>
      </c>
      <c r="B147" s="272" t="s">
        <v>201</v>
      </c>
      <c r="C147" s="46" t="s">
        <v>205</v>
      </c>
      <c r="D147" s="158">
        <v>1</v>
      </c>
      <c r="E147" s="23"/>
      <c r="F147" s="23"/>
      <c r="G147" s="4"/>
      <c r="H147" s="273"/>
      <c r="I147" s="4"/>
      <c r="J147" s="4"/>
      <c r="K147" s="4"/>
      <c r="L147" s="4"/>
      <c r="M147" s="4"/>
      <c r="N147" s="4"/>
      <c r="O147" s="4"/>
    </row>
    <row r="148" spans="1:15" x14ac:dyDescent="0.2">
      <c r="A148" s="264">
        <v>133</v>
      </c>
      <c r="B148" s="26" t="s">
        <v>202</v>
      </c>
      <c r="C148" s="24" t="s">
        <v>987</v>
      </c>
      <c r="D148" s="25">
        <v>72</v>
      </c>
      <c r="E148" s="23"/>
      <c r="F148" s="23"/>
      <c r="G148" s="4"/>
      <c r="H148" s="25"/>
      <c r="I148" s="4"/>
      <c r="J148" s="4"/>
      <c r="K148" s="4"/>
      <c r="L148" s="4"/>
      <c r="M148" s="4"/>
      <c r="N148" s="4"/>
      <c r="O148" s="4"/>
    </row>
    <row r="149" spans="1:15" x14ac:dyDescent="0.2">
      <c r="A149" s="264"/>
      <c r="B149" s="36" t="s">
        <v>179</v>
      </c>
      <c r="C149" s="37"/>
      <c r="D149" s="25"/>
      <c r="E149" s="23"/>
      <c r="F149" s="23"/>
      <c r="G149" s="23"/>
      <c r="H149" s="23"/>
      <c r="I149" s="23"/>
      <c r="J149" s="38"/>
      <c r="K149" s="23"/>
      <c r="L149" s="23"/>
      <c r="M149" s="23"/>
      <c r="N149" s="23"/>
      <c r="O149" s="23"/>
    </row>
    <row r="150" spans="1:15" x14ac:dyDescent="0.2">
      <c r="A150" s="24"/>
      <c r="B150" s="36" t="s">
        <v>199</v>
      </c>
      <c r="C150" s="248"/>
      <c r="D150" s="25"/>
      <c r="E150" s="23"/>
      <c r="F150" s="23"/>
      <c r="G150" s="23"/>
      <c r="H150" s="23"/>
      <c r="I150" s="23"/>
      <c r="J150" s="38"/>
      <c r="K150" s="23"/>
      <c r="L150" s="23"/>
      <c r="M150" s="23"/>
      <c r="N150" s="23"/>
      <c r="O150" s="23"/>
    </row>
    <row r="151" spans="1:15" x14ac:dyDescent="0.2">
      <c r="A151" s="24"/>
      <c r="B151" s="36" t="s">
        <v>630</v>
      </c>
      <c r="C151" s="37"/>
      <c r="D151" s="25"/>
      <c r="E151" s="23"/>
      <c r="F151" s="23"/>
      <c r="G151" s="23"/>
      <c r="H151" s="23"/>
      <c r="I151" s="23"/>
      <c r="J151" s="38"/>
      <c r="K151" s="23"/>
      <c r="L151" s="23"/>
      <c r="M151" s="23"/>
      <c r="N151" s="23"/>
      <c r="O151" s="23"/>
    </row>
    <row r="152" spans="1:15" x14ac:dyDescent="0.2">
      <c r="D152" s="54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</row>
    <row r="153" spans="1:15" x14ac:dyDescent="0.2">
      <c r="D153" s="54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</row>
    <row r="154" spans="1:15" x14ac:dyDescent="0.2">
      <c r="D154" s="54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</row>
    <row r="155" spans="1:15" s="31" customFormat="1" ht="18" x14ac:dyDescent="0.2">
      <c r="B155" s="217" t="s">
        <v>1340</v>
      </c>
      <c r="D155" s="218"/>
      <c r="F155" s="217" t="s">
        <v>1342</v>
      </c>
      <c r="G155" s="217"/>
      <c r="H155" s="218"/>
      <c r="I155" s="218"/>
      <c r="J155" s="219"/>
      <c r="K155" s="219"/>
      <c r="L155" s="219"/>
      <c r="M155" s="219"/>
      <c r="N155" s="219"/>
      <c r="O155" s="219"/>
    </row>
    <row r="156" spans="1:15" s="31" customFormat="1" ht="18" x14ac:dyDescent="0.2">
      <c r="B156" s="220" t="s">
        <v>1132</v>
      </c>
      <c r="D156" s="221"/>
      <c r="E156" s="219"/>
      <c r="F156" s="222"/>
      <c r="G156" s="222"/>
      <c r="J156" s="220" t="s">
        <v>1132</v>
      </c>
      <c r="K156" s="219"/>
      <c r="L156" s="223"/>
      <c r="M156" s="223"/>
      <c r="N156" s="223"/>
      <c r="O156" s="219"/>
    </row>
    <row r="157" spans="1:15" s="31" customFormat="1" x14ac:dyDescent="0.2">
      <c r="B157" s="220"/>
      <c r="D157" s="221"/>
      <c r="E157" s="219"/>
      <c r="H157" s="224"/>
      <c r="I157" s="224"/>
      <c r="J157" s="219"/>
      <c r="K157" s="219"/>
      <c r="L157" s="223"/>
      <c r="M157" s="223"/>
      <c r="N157" s="223"/>
      <c r="O157" s="219"/>
    </row>
    <row r="158" spans="1:15" s="31" customFormat="1" x14ac:dyDescent="0.2">
      <c r="B158" s="217" t="s">
        <v>1341</v>
      </c>
      <c r="D158" s="224"/>
      <c r="E158" s="219"/>
      <c r="F158" s="217" t="s">
        <v>1343</v>
      </c>
      <c r="G158" s="217"/>
      <c r="H158" s="219"/>
      <c r="I158" s="219"/>
      <c r="J158" s="219"/>
      <c r="K158" s="219"/>
      <c r="L158" s="223"/>
      <c r="M158" s="223"/>
      <c r="N158" s="223"/>
      <c r="O158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25" right="0.37" top="0.41" bottom="0.42" header="0.25" footer="0.24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5"/>
  <sheetViews>
    <sheetView showZeros="0" workbookViewId="0">
      <selection activeCell="K17" sqref="K17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6.2851562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15" t="s">
        <v>478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1142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1131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1329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J9" s="54"/>
      <c r="K9" s="6" t="s">
        <v>1134</v>
      </c>
      <c r="L9" s="129"/>
      <c r="M9" s="54"/>
    </row>
    <row r="10" spans="1:17" x14ac:dyDescent="0.2">
      <c r="A10" s="5" t="s">
        <v>1140</v>
      </c>
    </row>
    <row r="11" spans="1:17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11"/>
      <c r="C15" s="11"/>
      <c r="D15" s="11"/>
      <c r="E15" s="3"/>
      <c r="F15" s="4"/>
      <c r="G15" s="3"/>
      <c r="H15" s="3"/>
      <c r="I15" s="3"/>
      <c r="J15" s="3"/>
      <c r="K15" s="3"/>
      <c r="L15" s="20"/>
      <c r="M15" s="20"/>
      <c r="N15" s="20"/>
      <c r="O15" s="20"/>
      <c r="Q15" s="252"/>
    </row>
    <row r="16" spans="1:17" s="29" customFormat="1" ht="13.5" x14ac:dyDescent="0.25">
      <c r="A16" s="245">
        <v>1</v>
      </c>
      <c r="B16" s="151" t="s">
        <v>384</v>
      </c>
      <c r="C16" s="3" t="s">
        <v>205</v>
      </c>
      <c r="D16" s="4">
        <v>1</v>
      </c>
      <c r="E16" s="23"/>
      <c r="F16" s="23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245">
        <v>2</v>
      </c>
      <c r="B17" s="151" t="s">
        <v>468</v>
      </c>
      <c r="C17" s="3" t="s">
        <v>207</v>
      </c>
      <c r="D17" s="4">
        <v>6</v>
      </c>
      <c r="E17" s="23"/>
      <c r="F17" s="23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3</v>
      </c>
      <c r="B18" s="151" t="s">
        <v>385</v>
      </c>
      <c r="C18" s="3" t="s">
        <v>207</v>
      </c>
      <c r="D18" s="4">
        <v>4</v>
      </c>
      <c r="E18" s="23"/>
      <c r="F18" s="23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4</v>
      </c>
      <c r="B19" s="75" t="s">
        <v>126</v>
      </c>
      <c r="C19" s="3" t="s">
        <v>173</v>
      </c>
      <c r="D19" s="4">
        <v>180</v>
      </c>
      <c r="E19" s="23"/>
      <c r="F19" s="23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5</v>
      </c>
      <c r="B20" s="75" t="s">
        <v>469</v>
      </c>
      <c r="C20" s="3" t="s">
        <v>173</v>
      </c>
      <c r="D20" s="4">
        <v>90</v>
      </c>
      <c r="E20" s="23"/>
      <c r="F20" s="23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6</v>
      </c>
      <c r="B21" s="151" t="s">
        <v>470</v>
      </c>
      <c r="C21" s="3" t="s">
        <v>207</v>
      </c>
      <c r="D21" s="4">
        <v>6</v>
      </c>
      <c r="E21" s="23"/>
      <c r="F21" s="23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7</v>
      </c>
      <c r="B22" s="274" t="s">
        <v>127</v>
      </c>
      <c r="C22" s="3" t="s">
        <v>173</v>
      </c>
      <c r="D22" s="251">
        <v>180</v>
      </c>
      <c r="E22" s="23"/>
      <c r="F22" s="23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s="29" customFormat="1" ht="13.5" x14ac:dyDescent="0.25">
      <c r="A23" s="245">
        <v>8</v>
      </c>
      <c r="B23" s="75" t="s">
        <v>128</v>
      </c>
      <c r="C23" s="11" t="s">
        <v>173</v>
      </c>
      <c r="D23" s="251">
        <v>90</v>
      </c>
      <c r="E23" s="23"/>
      <c r="F23" s="23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7" s="29" customFormat="1" ht="13.5" x14ac:dyDescent="0.25">
      <c r="A24" s="245">
        <v>9</v>
      </c>
      <c r="B24" s="75" t="s">
        <v>1049</v>
      </c>
      <c r="C24" s="11" t="s">
        <v>173</v>
      </c>
      <c r="D24" s="251">
        <v>270</v>
      </c>
      <c r="E24" s="23"/>
      <c r="F24" s="23"/>
      <c r="G24" s="4"/>
      <c r="H24" s="4"/>
      <c r="I24" s="4"/>
      <c r="J24" s="4"/>
      <c r="K24" s="4"/>
      <c r="L24" s="4"/>
      <c r="M24" s="4"/>
      <c r="N24" s="4"/>
      <c r="O24" s="4"/>
      <c r="Q24" s="252"/>
    </row>
    <row r="25" spans="1:17" s="29" customFormat="1" ht="13.5" x14ac:dyDescent="0.25">
      <c r="A25" s="245">
        <v>10</v>
      </c>
      <c r="B25" s="75" t="s">
        <v>689</v>
      </c>
      <c r="C25" s="11" t="s">
        <v>205</v>
      </c>
      <c r="D25" s="251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Q25" s="252"/>
    </row>
    <row r="26" spans="1:17" x14ac:dyDescent="0.2">
      <c r="A26" s="245"/>
      <c r="B26" s="247" t="s">
        <v>1051</v>
      </c>
      <c r="C26" s="11"/>
      <c r="D26" s="11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A27" s="245"/>
      <c r="B27" s="247" t="s">
        <v>1052</v>
      </c>
      <c r="C27" s="248"/>
      <c r="D27" s="117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x14ac:dyDescent="0.2">
      <c r="A28" s="245"/>
      <c r="B28" s="247" t="s">
        <v>1053</v>
      </c>
      <c r="C28" s="11"/>
      <c r="D28" s="11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s="31" customFormat="1" ht="18" x14ac:dyDescent="0.2">
      <c r="B32" s="217" t="s">
        <v>1340</v>
      </c>
      <c r="D32" s="218"/>
      <c r="F32" s="217" t="s">
        <v>1342</v>
      </c>
      <c r="G32" s="217"/>
      <c r="H32" s="218"/>
      <c r="I32" s="218"/>
      <c r="J32" s="219"/>
      <c r="K32" s="219"/>
      <c r="L32" s="219"/>
      <c r="M32" s="219"/>
      <c r="N32" s="219"/>
      <c r="O32" s="219"/>
    </row>
    <row r="33" spans="2:15" s="31" customFormat="1" ht="18" x14ac:dyDescent="0.2">
      <c r="B33" s="220" t="s">
        <v>1132</v>
      </c>
      <c r="D33" s="221"/>
      <c r="E33" s="219"/>
      <c r="F33" s="222"/>
      <c r="G33" s="222"/>
      <c r="J33" s="220" t="s">
        <v>1132</v>
      </c>
      <c r="K33" s="219"/>
      <c r="L33" s="223"/>
      <c r="M33" s="223"/>
      <c r="N33" s="223"/>
      <c r="O33" s="219"/>
    </row>
    <row r="34" spans="2:15" s="31" customFormat="1" x14ac:dyDescent="0.2">
      <c r="B34" s="220"/>
      <c r="D34" s="221"/>
      <c r="E34" s="219"/>
      <c r="H34" s="224"/>
      <c r="I34" s="224"/>
      <c r="J34" s="219"/>
      <c r="K34" s="219"/>
      <c r="L34" s="223"/>
      <c r="M34" s="223"/>
      <c r="N34" s="223"/>
      <c r="O34" s="219"/>
    </row>
    <row r="35" spans="2:15" s="31" customFormat="1" x14ac:dyDescent="0.2">
      <c r="B35" s="217" t="s">
        <v>1341</v>
      </c>
      <c r="D35" s="224"/>
      <c r="E35" s="219"/>
      <c r="F35" s="217" t="s">
        <v>1343</v>
      </c>
      <c r="G35" s="217"/>
      <c r="H35" s="219"/>
      <c r="I35" s="219"/>
      <c r="J35" s="219"/>
      <c r="K35" s="219"/>
      <c r="L35" s="223"/>
      <c r="M35" s="223"/>
      <c r="N35" s="223"/>
      <c r="O35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showZeros="0" workbookViewId="0">
      <selection activeCell="L15" sqref="L15"/>
    </sheetView>
  </sheetViews>
  <sheetFormatPr defaultRowHeight="12.75" x14ac:dyDescent="0.2"/>
  <cols>
    <col min="1" max="1" width="4" style="5" customWidth="1"/>
    <col min="2" max="2" width="40.5703125" style="5" customWidth="1"/>
    <col min="3" max="3" width="5.7109375" style="5" customWidth="1"/>
    <col min="4" max="4" width="5.8554687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15" t="s">
        <v>477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1143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1131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1329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J9" s="54"/>
      <c r="K9" s="6" t="s">
        <v>1134</v>
      </c>
      <c r="L9" s="129"/>
      <c r="M9" s="54"/>
    </row>
    <row r="10" spans="1:17" x14ac:dyDescent="0.2">
      <c r="A10" s="5" t="s">
        <v>1140</v>
      </c>
    </row>
    <row r="11" spans="1:17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31.5" customHeight="1" x14ac:dyDescent="0.25">
      <c r="A15" s="245">
        <v>1</v>
      </c>
      <c r="B15" s="134" t="s">
        <v>471</v>
      </c>
      <c r="C15" s="12" t="s">
        <v>205</v>
      </c>
      <c r="D15" s="20" t="s">
        <v>1005</v>
      </c>
      <c r="E15" s="22"/>
      <c r="F15" s="22"/>
      <c r="G15" s="20"/>
      <c r="H15" s="20"/>
      <c r="I15" s="20"/>
      <c r="J15" s="20"/>
      <c r="K15" s="20"/>
      <c r="L15" s="20"/>
      <c r="M15" s="20"/>
      <c r="N15" s="20"/>
      <c r="O15" s="20"/>
      <c r="Q15" s="252"/>
    </row>
    <row r="16" spans="1:17" s="29" customFormat="1" ht="26.25" x14ac:dyDescent="0.25">
      <c r="A16" s="245">
        <v>2</v>
      </c>
      <c r="B16" s="134" t="s">
        <v>472</v>
      </c>
      <c r="C16" s="12" t="s">
        <v>205</v>
      </c>
      <c r="D16" s="20" t="s">
        <v>1005</v>
      </c>
      <c r="E16" s="22"/>
      <c r="F16" s="22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275" t="s">
        <v>473</v>
      </c>
      <c r="C17" s="12" t="s">
        <v>173</v>
      </c>
      <c r="D17" s="20" t="s">
        <v>45</v>
      </c>
      <c r="E17" s="22"/>
      <c r="F17" s="22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275" t="s">
        <v>474</v>
      </c>
      <c r="C18" s="12" t="s">
        <v>173</v>
      </c>
      <c r="D18" s="20" t="s">
        <v>45</v>
      </c>
      <c r="E18" s="22"/>
      <c r="F18" s="22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51" t="s">
        <v>475</v>
      </c>
      <c r="C19" s="3" t="s">
        <v>205</v>
      </c>
      <c r="D19" s="20">
        <v>2</v>
      </c>
      <c r="E19" s="22"/>
      <c r="F19" s="22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151" t="s">
        <v>476</v>
      </c>
      <c r="C20" s="3" t="s">
        <v>205</v>
      </c>
      <c r="D20" s="20">
        <v>2</v>
      </c>
      <c r="E20" s="22"/>
      <c r="F20" s="22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272" t="s">
        <v>201</v>
      </c>
      <c r="C21" s="46" t="s">
        <v>205</v>
      </c>
      <c r="D21" s="159">
        <v>1</v>
      </c>
      <c r="E21" s="22"/>
      <c r="F21" s="22"/>
      <c r="G21" s="159"/>
      <c r="H21" s="203"/>
      <c r="I21" s="159"/>
      <c r="J21" s="65"/>
      <c r="K21" s="65"/>
      <c r="L21" s="65"/>
      <c r="M21" s="65"/>
      <c r="N21" s="65"/>
      <c r="O21" s="65"/>
      <c r="Q21" s="252"/>
    </row>
    <row r="22" spans="1:17" s="29" customFormat="1" ht="13.5" x14ac:dyDescent="0.25">
      <c r="A22" s="245">
        <v>8</v>
      </c>
      <c r="B22" s="26" t="s">
        <v>202</v>
      </c>
      <c r="C22" s="24" t="s">
        <v>987</v>
      </c>
      <c r="D22" s="121">
        <v>24</v>
      </c>
      <c r="E22" s="22"/>
      <c r="F22" s="22"/>
      <c r="G22" s="22"/>
      <c r="H22" s="121"/>
      <c r="I22" s="22"/>
      <c r="J22" s="20"/>
      <c r="K22" s="20"/>
      <c r="L22" s="20"/>
      <c r="M22" s="20"/>
      <c r="N22" s="20"/>
      <c r="O22" s="20"/>
      <c r="Q22" s="252"/>
    </row>
    <row r="23" spans="1:17" x14ac:dyDescent="0.2">
      <c r="A23" s="245"/>
      <c r="B23" s="247" t="s">
        <v>1051</v>
      </c>
      <c r="C23" s="11"/>
      <c r="D23" s="14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7" x14ac:dyDescent="0.2">
      <c r="A24" s="245"/>
      <c r="B24" s="247" t="s">
        <v>1052</v>
      </c>
      <c r="C24" s="248"/>
      <c r="D24" s="145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7" x14ac:dyDescent="0.2">
      <c r="A25" s="245"/>
      <c r="B25" s="247" t="s">
        <v>1053</v>
      </c>
      <c r="C25" s="11"/>
      <c r="D25" s="145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7" x14ac:dyDescent="0.2">
      <c r="D26" s="5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7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7" x14ac:dyDescent="0.2">
      <c r="D28" s="54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7" s="31" customFormat="1" ht="18" x14ac:dyDescent="0.2">
      <c r="B29" s="217" t="s">
        <v>1340</v>
      </c>
      <c r="D29" s="218"/>
      <c r="F29" s="217" t="s">
        <v>1342</v>
      </c>
      <c r="G29" s="217"/>
      <c r="H29" s="218"/>
      <c r="I29" s="218"/>
      <c r="J29" s="219"/>
      <c r="K29" s="219"/>
      <c r="L29" s="219"/>
      <c r="M29" s="219"/>
      <c r="N29" s="219"/>
      <c r="O29" s="219"/>
    </row>
    <row r="30" spans="1:17" s="31" customFormat="1" ht="18" x14ac:dyDescent="0.2">
      <c r="B30" s="220" t="s">
        <v>1132</v>
      </c>
      <c r="D30" s="221"/>
      <c r="E30" s="219"/>
      <c r="F30" s="222"/>
      <c r="G30" s="222"/>
      <c r="J30" s="220" t="s">
        <v>1132</v>
      </c>
      <c r="K30" s="219"/>
      <c r="L30" s="223"/>
      <c r="M30" s="223"/>
      <c r="N30" s="223"/>
      <c r="O30" s="219"/>
    </row>
    <row r="31" spans="1:17" s="31" customFormat="1" x14ac:dyDescent="0.2">
      <c r="B31" s="220"/>
      <c r="D31" s="221"/>
      <c r="E31" s="219"/>
      <c r="H31" s="224"/>
      <c r="I31" s="224"/>
      <c r="J31" s="219"/>
      <c r="K31" s="219"/>
      <c r="L31" s="223"/>
      <c r="M31" s="223"/>
      <c r="N31" s="223"/>
      <c r="O31" s="219"/>
    </row>
    <row r="32" spans="1:17" s="31" customFormat="1" x14ac:dyDescent="0.2">
      <c r="B32" s="217" t="s">
        <v>1341</v>
      </c>
      <c r="D32" s="224"/>
      <c r="E32" s="219"/>
      <c r="F32" s="217" t="s">
        <v>1343</v>
      </c>
      <c r="G32" s="217"/>
      <c r="H32" s="219"/>
      <c r="I32" s="219"/>
      <c r="J32" s="219"/>
      <c r="K32" s="219"/>
      <c r="L32" s="223"/>
      <c r="M32" s="223"/>
      <c r="N32" s="223"/>
      <c r="O32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42" right="0.6" top="1" bottom="1" header="0.5" footer="0.5"/>
  <pageSetup paperSize="9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7"/>
  <sheetViews>
    <sheetView showZeros="0" workbookViewId="0">
      <selection activeCell="I13" sqref="I13"/>
    </sheetView>
  </sheetViews>
  <sheetFormatPr defaultRowHeight="12.75" x14ac:dyDescent="0.2"/>
  <cols>
    <col min="1" max="1" width="3.42578125" style="5" customWidth="1"/>
    <col min="2" max="2" width="45.42578125" style="5" customWidth="1"/>
    <col min="3" max="3" width="5.5703125" style="5" customWidth="1"/>
    <col min="4" max="4" width="7" style="5" customWidth="1"/>
    <col min="5" max="5" width="5.28515625" style="5" customWidth="1"/>
    <col min="6" max="7" width="6" style="5" customWidth="1"/>
    <col min="8" max="9" width="7" style="5" customWidth="1"/>
    <col min="10" max="10" width="6.28515625" style="5" customWidth="1"/>
    <col min="11" max="11" width="7.28515625" style="5" customWidth="1"/>
    <col min="12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421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5" x14ac:dyDescent="0.2">
      <c r="A2" s="315" t="s">
        <v>297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5" x14ac:dyDescent="0.2">
      <c r="A3" s="109" t="s">
        <v>1126</v>
      </c>
    </row>
    <row r="4" spans="1:15" x14ac:dyDescent="0.2">
      <c r="A4" s="5" t="s">
        <v>1131</v>
      </c>
    </row>
    <row r="5" spans="1:15" x14ac:dyDescent="0.2">
      <c r="A5" s="5" t="s">
        <v>844</v>
      </c>
      <c r="G5" s="5" t="s">
        <v>181</v>
      </c>
      <c r="I5" s="320"/>
      <c r="J5" s="315"/>
      <c r="K5" s="28" t="s">
        <v>626</v>
      </c>
    </row>
    <row r="6" spans="1:15" x14ac:dyDescent="0.2">
      <c r="A6" s="5" t="s">
        <v>1127</v>
      </c>
      <c r="H6" s="6" t="s">
        <v>1130</v>
      </c>
      <c r="I6" s="129"/>
      <c r="J6" s="54"/>
    </row>
    <row r="7" spans="1:15" x14ac:dyDescent="0.2">
      <c r="A7" s="5" t="s">
        <v>1329</v>
      </c>
    </row>
    <row r="8" spans="1:15" x14ac:dyDescent="0.2">
      <c r="A8" s="5" t="s">
        <v>1165</v>
      </c>
    </row>
    <row r="9" spans="1:15" s="31" customFormat="1" ht="12.75" customHeight="1" x14ac:dyDescent="0.2">
      <c r="A9" s="317" t="s">
        <v>628</v>
      </c>
      <c r="B9" s="317" t="s">
        <v>182</v>
      </c>
      <c r="C9" s="317" t="s">
        <v>183</v>
      </c>
      <c r="D9" s="318" t="s">
        <v>184</v>
      </c>
      <c r="E9" s="316" t="s">
        <v>185</v>
      </c>
      <c r="F9" s="316"/>
      <c r="G9" s="316"/>
      <c r="H9" s="316"/>
      <c r="I9" s="316"/>
      <c r="J9" s="316"/>
      <c r="K9" s="316" t="s">
        <v>186</v>
      </c>
      <c r="L9" s="316"/>
      <c r="M9" s="316"/>
      <c r="N9" s="316"/>
      <c r="O9" s="316"/>
    </row>
    <row r="10" spans="1:15" s="31" customFormat="1" ht="12.75" customHeight="1" x14ac:dyDescent="0.2">
      <c r="A10" s="317"/>
      <c r="B10" s="317"/>
      <c r="C10" s="317"/>
      <c r="D10" s="318"/>
      <c r="E10" s="318" t="s">
        <v>187</v>
      </c>
      <c r="F10" s="318" t="s">
        <v>91</v>
      </c>
      <c r="G10" s="318" t="s">
        <v>92</v>
      </c>
      <c r="H10" s="318" t="s">
        <v>93</v>
      </c>
      <c r="I10" s="318" t="s">
        <v>94</v>
      </c>
      <c r="J10" s="318" t="s">
        <v>95</v>
      </c>
      <c r="K10" s="318" t="s">
        <v>96</v>
      </c>
      <c r="L10" s="318" t="s">
        <v>97</v>
      </c>
      <c r="M10" s="318" t="s">
        <v>98</v>
      </c>
      <c r="N10" s="318" t="s">
        <v>94</v>
      </c>
      <c r="O10" s="318" t="s">
        <v>99</v>
      </c>
    </row>
    <row r="11" spans="1:15" s="31" customFormat="1" ht="12.75" customHeight="1" x14ac:dyDescent="0.2">
      <c r="A11" s="317"/>
      <c r="B11" s="317"/>
      <c r="C11" s="317"/>
      <c r="D11" s="318"/>
      <c r="E11" s="318" t="s">
        <v>100</v>
      </c>
      <c r="F11" s="318" t="s">
        <v>101</v>
      </c>
      <c r="G11" s="318" t="s">
        <v>102</v>
      </c>
      <c r="H11" s="318"/>
      <c r="I11" s="318"/>
      <c r="J11" s="318"/>
      <c r="K11" s="318"/>
      <c r="L11" s="318" t="s">
        <v>102</v>
      </c>
      <c r="M11" s="318"/>
      <c r="N11" s="318"/>
      <c r="O11" s="318"/>
    </row>
    <row r="12" spans="1:15" s="31" customFormat="1" x14ac:dyDescent="0.2">
      <c r="A12" s="317"/>
      <c r="B12" s="317"/>
      <c r="C12" s="317"/>
      <c r="D12" s="318"/>
      <c r="E12" s="318" t="s">
        <v>103</v>
      </c>
      <c r="F12" s="318" t="s">
        <v>104</v>
      </c>
      <c r="G12" s="318" t="s">
        <v>625</v>
      </c>
      <c r="H12" s="318" t="s">
        <v>626</v>
      </c>
      <c r="I12" s="318" t="s">
        <v>626</v>
      </c>
      <c r="J12" s="318" t="s">
        <v>626</v>
      </c>
      <c r="K12" s="318" t="s">
        <v>627</v>
      </c>
      <c r="L12" s="318" t="s">
        <v>625</v>
      </c>
      <c r="M12" s="318" t="s">
        <v>626</v>
      </c>
      <c r="N12" s="318" t="s">
        <v>626</v>
      </c>
      <c r="O12" s="318"/>
    </row>
    <row r="13" spans="1:15" x14ac:dyDescent="0.2">
      <c r="A13" s="13"/>
      <c r="B13" s="41" t="s">
        <v>1090</v>
      </c>
      <c r="C13" s="42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x14ac:dyDescent="0.2">
      <c r="A14" s="3">
        <v>1</v>
      </c>
      <c r="B14" s="26" t="s">
        <v>342</v>
      </c>
      <c r="C14" s="21" t="s">
        <v>205</v>
      </c>
      <c r="D14" s="23">
        <v>1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x14ac:dyDescent="0.2">
      <c r="A15" s="3">
        <v>2</v>
      </c>
      <c r="B15" s="26" t="s">
        <v>343</v>
      </c>
      <c r="C15" s="21" t="s">
        <v>205</v>
      </c>
      <c r="D15" s="23">
        <v>1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">
      <c r="A16" s="3">
        <v>3</v>
      </c>
      <c r="B16" s="26" t="s">
        <v>755</v>
      </c>
      <c r="C16" s="21" t="s">
        <v>205</v>
      </c>
      <c r="D16" s="23">
        <v>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x14ac:dyDescent="0.2">
      <c r="A17" s="3">
        <v>4</v>
      </c>
      <c r="B17" s="26" t="s">
        <v>756</v>
      </c>
      <c r="C17" s="21" t="s">
        <v>205</v>
      </c>
      <c r="D17" s="23">
        <v>1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x14ac:dyDescent="0.2">
      <c r="A18" s="3">
        <v>5</v>
      </c>
      <c r="B18" s="26" t="s">
        <v>757</v>
      </c>
      <c r="C18" s="21" t="s">
        <v>205</v>
      </c>
      <c r="D18" s="23">
        <v>1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x14ac:dyDescent="0.2">
      <c r="A19" s="3">
        <v>6</v>
      </c>
      <c r="B19" s="26" t="s">
        <v>399</v>
      </c>
      <c r="C19" s="21" t="s">
        <v>205</v>
      </c>
      <c r="D19" s="23">
        <v>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x14ac:dyDescent="0.2">
      <c r="A20" s="3">
        <v>7</v>
      </c>
      <c r="B20" s="26" t="s">
        <v>758</v>
      </c>
      <c r="C20" s="21" t="s">
        <v>205</v>
      </c>
      <c r="D20" s="23">
        <v>1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x14ac:dyDescent="0.2">
      <c r="A21" s="3">
        <v>8</v>
      </c>
      <c r="B21" s="26" t="s">
        <v>400</v>
      </c>
      <c r="C21" s="21" t="s">
        <v>205</v>
      </c>
      <c r="D21" s="23">
        <v>1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x14ac:dyDescent="0.2">
      <c r="A22" s="3">
        <v>9</v>
      </c>
      <c r="B22" s="26" t="s">
        <v>401</v>
      </c>
      <c r="C22" s="21" t="s">
        <v>205</v>
      </c>
      <c r="D22" s="23">
        <v>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x14ac:dyDescent="0.2">
      <c r="A23" s="3">
        <v>10</v>
      </c>
      <c r="B23" s="26" t="s">
        <v>773</v>
      </c>
      <c r="C23" s="21" t="s">
        <v>205</v>
      </c>
      <c r="D23" s="23">
        <v>1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x14ac:dyDescent="0.2">
      <c r="A24" s="3">
        <v>11</v>
      </c>
      <c r="B24" s="26" t="s">
        <v>729</v>
      </c>
      <c r="C24" s="21" t="s">
        <v>205</v>
      </c>
      <c r="D24" s="23">
        <v>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x14ac:dyDescent="0.2">
      <c r="A25" s="3">
        <v>12</v>
      </c>
      <c r="B25" s="26" t="s">
        <v>730</v>
      </c>
      <c r="C25" s="21" t="s">
        <v>205</v>
      </c>
      <c r="D25" s="23">
        <v>1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">
      <c r="A26" s="3">
        <v>13</v>
      </c>
      <c r="B26" s="26" t="s">
        <v>731</v>
      </c>
      <c r="C26" s="21" t="s">
        <v>205</v>
      </c>
      <c r="D26" s="23">
        <v>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25.5" x14ac:dyDescent="0.2">
      <c r="A27" s="3">
        <v>14</v>
      </c>
      <c r="B27" s="26" t="s">
        <v>732</v>
      </c>
      <c r="C27" s="21" t="s">
        <v>205</v>
      </c>
      <c r="D27" s="23">
        <v>4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x14ac:dyDescent="0.2">
      <c r="A28" s="3">
        <v>15</v>
      </c>
      <c r="B28" s="26" t="s">
        <v>733</v>
      </c>
      <c r="C28" s="21" t="s">
        <v>205</v>
      </c>
      <c r="D28" s="23">
        <v>1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2">
      <c r="A29" s="3">
        <v>16</v>
      </c>
      <c r="B29" s="26" t="s">
        <v>931</v>
      </c>
      <c r="C29" s="21" t="s">
        <v>173</v>
      </c>
      <c r="D29" s="23">
        <v>15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2">
      <c r="A30" s="3">
        <v>17</v>
      </c>
      <c r="B30" s="26" t="s">
        <v>1091</v>
      </c>
      <c r="C30" s="21" t="s">
        <v>173</v>
      </c>
      <c r="D30" s="23">
        <v>125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">
      <c r="A31" s="3">
        <v>18</v>
      </c>
      <c r="B31" s="26" t="s">
        <v>1092</v>
      </c>
      <c r="C31" s="21" t="s">
        <v>173</v>
      </c>
      <c r="D31" s="23">
        <v>280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">
      <c r="A32" s="3">
        <v>19</v>
      </c>
      <c r="B32" s="26" t="s">
        <v>1093</v>
      </c>
      <c r="C32" s="21" t="s">
        <v>173</v>
      </c>
      <c r="D32" s="23">
        <v>135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">
      <c r="A33" s="3">
        <v>20</v>
      </c>
      <c r="B33" s="26" t="s">
        <v>1094</v>
      </c>
      <c r="C33" s="21" t="s">
        <v>173</v>
      </c>
      <c r="D33" s="23">
        <v>390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">
      <c r="A34" s="3">
        <v>21</v>
      </c>
      <c r="B34" s="26" t="s">
        <v>734</v>
      </c>
      <c r="C34" s="21" t="s">
        <v>173</v>
      </c>
      <c r="D34" s="23">
        <v>50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A35" s="3">
        <v>22</v>
      </c>
      <c r="B35" s="26" t="s">
        <v>735</v>
      </c>
      <c r="C35" s="21" t="s">
        <v>173</v>
      </c>
      <c r="D35" s="23">
        <v>150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A36" s="3">
        <v>23</v>
      </c>
      <c r="B36" s="26" t="s">
        <v>736</v>
      </c>
      <c r="C36" s="21" t="s">
        <v>173</v>
      </c>
      <c r="D36" s="23">
        <v>3500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 x14ac:dyDescent="0.2">
      <c r="A37" s="3">
        <v>24</v>
      </c>
      <c r="B37" s="26" t="s">
        <v>1096</v>
      </c>
      <c r="C37" s="21" t="s">
        <v>173</v>
      </c>
      <c r="D37" s="23">
        <v>5500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 x14ac:dyDescent="0.2">
      <c r="A38" s="3">
        <v>25</v>
      </c>
      <c r="B38" s="26" t="s">
        <v>737</v>
      </c>
      <c r="C38" s="21" t="s">
        <v>207</v>
      </c>
      <c r="D38" s="23">
        <v>262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 x14ac:dyDescent="0.2">
      <c r="A39" s="3">
        <v>26</v>
      </c>
      <c r="B39" s="26" t="s">
        <v>139</v>
      </c>
      <c r="C39" s="21" t="s">
        <v>207</v>
      </c>
      <c r="D39" s="23">
        <v>340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 x14ac:dyDescent="0.2">
      <c r="A40" s="3">
        <v>27</v>
      </c>
      <c r="B40" s="26" t="s">
        <v>140</v>
      </c>
      <c r="C40" s="21" t="s">
        <v>207</v>
      </c>
      <c r="D40" s="23">
        <v>12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 x14ac:dyDescent="0.2">
      <c r="A41" s="3">
        <v>28</v>
      </c>
      <c r="B41" s="26" t="s">
        <v>722</v>
      </c>
      <c r="C41" s="21" t="s">
        <v>207</v>
      </c>
      <c r="D41" s="23">
        <v>10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x14ac:dyDescent="0.2">
      <c r="A42" s="3">
        <v>29</v>
      </c>
      <c r="B42" s="26" t="s">
        <v>366</v>
      </c>
      <c r="C42" s="21" t="s">
        <v>207</v>
      </c>
      <c r="D42" s="23">
        <v>1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A43" s="3">
        <v>30</v>
      </c>
      <c r="B43" s="26" t="s">
        <v>723</v>
      </c>
      <c r="C43" s="21" t="s">
        <v>207</v>
      </c>
      <c r="D43" s="23">
        <v>39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2">
      <c r="A44" s="3">
        <v>31</v>
      </c>
      <c r="B44" s="26" t="s">
        <v>724</v>
      </c>
      <c r="C44" s="21" t="s">
        <v>207</v>
      </c>
      <c r="D44" s="23">
        <v>9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x14ac:dyDescent="0.2">
      <c r="A45" s="3">
        <v>32</v>
      </c>
      <c r="B45" s="26" t="s">
        <v>725</v>
      </c>
      <c r="C45" s="21" t="s">
        <v>207</v>
      </c>
      <c r="D45" s="23">
        <v>1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ht="24.75" customHeight="1" x14ac:dyDescent="0.2">
      <c r="A46" s="3">
        <v>33</v>
      </c>
      <c r="B46" s="26" t="s">
        <v>726</v>
      </c>
      <c r="C46" s="21" t="s">
        <v>207</v>
      </c>
      <c r="D46" s="23">
        <v>156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ht="25.5" x14ac:dyDescent="0.2">
      <c r="A47" s="3">
        <v>34</v>
      </c>
      <c r="B47" s="26" t="s">
        <v>727</v>
      </c>
      <c r="C47" s="21" t="s">
        <v>207</v>
      </c>
      <c r="D47" s="23">
        <v>7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x14ac:dyDescent="0.2">
      <c r="A48" s="3">
        <v>35</v>
      </c>
      <c r="B48" s="26" t="s">
        <v>728</v>
      </c>
      <c r="C48" s="21" t="s">
        <v>207</v>
      </c>
      <c r="D48" s="23">
        <v>3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1:15" ht="25.5" x14ac:dyDescent="0.2">
      <c r="A49" s="3">
        <v>36</v>
      </c>
      <c r="B49" s="26" t="s">
        <v>1110</v>
      </c>
      <c r="C49" s="21" t="s">
        <v>207</v>
      </c>
      <c r="D49" s="23">
        <v>47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 ht="25.5" x14ac:dyDescent="0.2">
      <c r="A50" s="3">
        <v>37</v>
      </c>
      <c r="B50" s="26" t="s">
        <v>1111</v>
      </c>
      <c r="C50" s="21" t="s">
        <v>207</v>
      </c>
      <c r="D50" s="23">
        <v>16</v>
      </c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 ht="25.5" x14ac:dyDescent="0.2">
      <c r="A51" s="3">
        <v>38</v>
      </c>
      <c r="B51" s="26" t="s">
        <v>1112</v>
      </c>
      <c r="C51" s="21" t="s">
        <v>207</v>
      </c>
      <c r="D51" s="23">
        <v>78</v>
      </c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ht="25.5" x14ac:dyDescent="0.2">
      <c r="A52" s="3">
        <v>39</v>
      </c>
      <c r="B52" s="26" t="s">
        <v>1113</v>
      </c>
      <c r="C52" s="21" t="s">
        <v>207</v>
      </c>
      <c r="D52" s="23">
        <v>47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x14ac:dyDescent="0.2">
      <c r="A53" s="3">
        <v>40</v>
      </c>
      <c r="B53" s="26" t="s">
        <v>1114</v>
      </c>
      <c r="C53" s="21" t="s">
        <v>207</v>
      </c>
      <c r="D53" s="23">
        <v>2</v>
      </c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x14ac:dyDescent="0.2">
      <c r="A54" s="3">
        <v>41</v>
      </c>
      <c r="B54" s="26" t="s">
        <v>504</v>
      </c>
      <c r="C54" s="21" t="s">
        <v>207</v>
      </c>
      <c r="D54" s="23">
        <v>12</v>
      </c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1:15" ht="25.5" x14ac:dyDescent="0.2">
      <c r="A55" s="3">
        <v>42</v>
      </c>
      <c r="B55" s="45" t="s">
        <v>992</v>
      </c>
      <c r="C55" s="21" t="s">
        <v>207</v>
      </c>
      <c r="D55" s="117">
        <v>15</v>
      </c>
      <c r="E55" s="23"/>
      <c r="F55" s="23"/>
      <c r="G55" s="23"/>
      <c r="H55" s="4"/>
      <c r="I55" s="23"/>
      <c r="J55" s="23"/>
      <c r="K55" s="23"/>
      <c r="L55" s="23"/>
      <c r="M55" s="23"/>
      <c r="N55" s="23"/>
      <c r="O55" s="23"/>
    </row>
    <row r="56" spans="1:15" x14ac:dyDescent="0.2">
      <c r="A56" s="3">
        <v>43</v>
      </c>
      <c r="B56" s="26" t="s">
        <v>505</v>
      </c>
      <c r="C56" s="21" t="s">
        <v>207</v>
      </c>
      <c r="D56" s="23">
        <v>31</v>
      </c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x14ac:dyDescent="0.2">
      <c r="A57" s="3">
        <v>44</v>
      </c>
      <c r="B57" s="26" t="s">
        <v>506</v>
      </c>
      <c r="C57" s="21" t="s">
        <v>207</v>
      </c>
      <c r="D57" s="23">
        <v>1</v>
      </c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2">
      <c r="A58" s="3">
        <v>45</v>
      </c>
      <c r="B58" s="26" t="s">
        <v>507</v>
      </c>
      <c r="C58" s="21" t="s">
        <v>207</v>
      </c>
      <c r="D58" s="23">
        <v>1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1:15" x14ac:dyDescent="0.2">
      <c r="A59" s="3">
        <v>46</v>
      </c>
      <c r="B59" s="26" t="s">
        <v>1097</v>
      </c>
      <c r="C59" s="21" t="s">
        <v>173</v>
      </c>
      <c r="D59" s="23">
        <v>50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1:15" x14ac:dyDescent="0.2">
      <c r="A60" s="3">
        <v>47</v>
      </c>
      <c r="B60" s="26" t="s">
        <v>1098</v>
      </c>
      <c r="C60" s="21" t="s">
        <v>173</v>
      </c>
      <c r="D60" s="23">
        <v>200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 x14ac:dyDescent="0.2">
      <c r="A61" s="3">
        <v>48</v>
      </c>
      <c r="B61" s="26" t="s">
        <v>508</v>
      </c>
      <c r="C61" s="21" t="s">
        <v>173</v>
      </c>
      <c r="D61" s="23">
        <v>300</v>
      </c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 x14ac:dyDescent="0.2">
      <c r="A62" s="3">
        <v>49</v>
      </c>
      <c r="B62" s="26" t="s">
        <v>509</v>
      </c>
      <c r="C62" s="21" t="s">
        <v>173</v>
      </c>
      <c r="D62" s="23">
        <v>50</v>
      </c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1:15" x14ac:dyDescent="0.2">
      <c r="A63" s="3">
        <v>50</v>
      </c>
      <c r="B63" s="26" t="s">
        <v>367</v>
      </c>
      <c r="C63" s="194" t="s">
        <v>207</v>
      </c>
      <c r="D63" s="23">
        <v>350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1:15" x14ac:dyDescent="0.2">
      <c r="A64" s="3">
        <v>51</v>
      </c>
      <c r="B64" s="26" t="s">
        <v>368</v>
      </c>
      <c r="C64" s="194" t="s">
        <v>207</v>
      </c>
      <c r="D64" s="23">
        <v>48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1:15" x14ac:dyDescent="0.2">
      <c r="A65" s="3">
        <v>52</v>
      </c>
      <c r="B65" s="26" t="s">
        <v>689</v>
      </c>
      <c r="C65" s="21" t="s">
        <v>205</v>
      </c>
      <c r="D65" s="23">
        <v>1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1:15" x14ac:dyDescent="0.2">
      <c r="A66" s="3">
        <v>53</v>
      </c>
      <c r="B66" s="26" t="s">
        <v>993</v>
      </c>
      <c r="C66" s="21" t="s">
        <v>987</v>
      </c>
      <c r="D66" s="23">
        <v>40</v>
      </c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1:15" x14ac:dyDescent="0.2">
      <c r="A67" s="3">
        <v>54</v>
      </c>
      <c r="B67" s="26" t="s">
        <v>994</v>
      </c>
      <c r="C67" s="21" t="s">
        <v>987</v>
      </c>
      <c r="D67" s="23">
        <v>72</v>
      </c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1:15" x14ac:dyDescent="0.2">
      <c r="A68" s="13"/>
      <c r="B68" s="276" t="s">
        <v>1051</v>
      </c>
      <c r="C68" s="194"/>
      <c r="D68" s="195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1:15" x14ac:dyDescent="0.2">
      <c r="A69" s="13"/>
      <c r="B69" s="276" t="s">
        <v>1052</v>
      </c>
      <c r="C69" s="248"/>
      <c r="D69" s="195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spans="1:15" x14ac:dyDescent="0.2">
      <c r="A70" s="13"/>
      <c r="B70" s="276" t="s">
        <v>1053</v>
      </c>
      <c r="C70" s="194"/>
      <c r="D70" s="195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spans="1:15" x14ac:dyDescent="0.2">
      <c r="D71" s="54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</row>
    <row r="72" spans="1:15" x14ac:dyDescent="0.2">
      <c r="D72" s="54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</row>
    <row r="73" spans="1:15" x14ac:dyDescent="0.2">
      <c r="D73" s="54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</row>
    <row r="74" spans="1:15" s="31" customFormat="1" ht="18" x14ac:dyDescent="0.2">
      <c r="B74" s="217" t="s">
        <v>1340</v>
      </c>
      <c r="D74" s="218"/>
      <c r="F74" s="217" t="s">
        <v>1342</v>
      </c>
      <c r="G74" s="217"/>
      <c r="H74" s="218"/>
      <c r="I74" s="218"/>
      <c r="J74" s="219"/>
      <c r="K74" s="219"/>
      <c r="L74" s="219"/>
      <c r="M74" s="219"/>
      <c r="N74" s="219"/>
      <c r="O74" s="219"/>
    </row>
    <row r="75" spans="1:15" s="31" customFormat="1" ht="18" x14ac:dyDescent="0.2">
      <c r="B75" s="220" t="s">
        <v>1132</v>
      </c>
      <c r="D75" s="221"/>
      <c r="E75" s="219"/>
      <c r="F75" s="222"/>
      <c r="G75" s="222"/>
      <c r="J75" s="220" t="s">
        <v>1132</v>
      </c>
      <c r="K75" s="219"/>
      <c r="L75" s="223"/>
      <c r="M75" s="223"/>
      <c r="N75" s="223"/>
      <c r="O75" s="219"/>
    </row>
    <row r="76" spans="1:15" s="31" customFormat="1" x14ac:dyDescent="0.2">
      <c r="B76" s="220"/>
      <c r="D76" s="221"/>
      <c r="E76" s="219"/>
      <c r="H76" s="224"/>
      <c r="I76" s="224"/>
      <c r="J76" s="219"/>
      <c r="K76" s="219"/>
      <c r="L76" s="223"/>
      <c r="M76" s="223"/>
      <c r="N76" s="223"/>
      <c r="O76" s="219"/>
    </row>
    <row r="77" spans="1:15" s="31" customFormat="1" x14ac:dyDescent="0.2">
      <c r="B77" s="217" t="s">
        <v>1341</v>
      </c>
      <c r="D77" s="224"/>
      <c r="E77" s="219"/>
      <c r="F77" s="217" t="s">
        <v>1343</v>
      </c>
      <c r="G77" s="217"/>
      <c r="H77" s="219"/>
      <c r="I77" s="219"/>
      <c r="J77" s="219"/>
      <c r="K77" s="219"/>
      <c r="L77" s="223"/>
      <c r="M77" s="223"/>
      <c r="N77" s="223"/>
      <c r="O77" s="219"/>
    </row>
  </sheetData>
  <mergeCells count="20">
    <mergeCell ref="N10:N12"/>
    <mergeCell ref="O10:O12"/>
    <mergeCell ref="E9:J9"/>
    <mergeCell ref="K9:O9"/>
    <mergeCell ref="E10:E12"/>
    <mergeCell ref="F10:F12"/>
    <mergeCell ref="G10:G12"/>
    <mergeCell ref="H10:H12"/>
    <mergeCell ref="A1:O1"/>
    <mergeCell ref="A2:O2"/>
    <mergeCell ref="I5:J5"/>
    <mergeCell ref="J10:J12"/>
    <mergeCell ref="K10:K12"/>
    <mergeCell ref="L10:L12"/>
    <mergeCell ref="A9:A12"/>
    <mergeCell ref="B9:B12"/>
    <mergeCell ref="C9:C12"/>
    <mergeCell ref="I10:I12"/>
    <mergeCell ref="D9:D12"/>
    <mergeCell ref="M10:M12"/>
  </mergeCells>
  <phoneticPr fontId="2" type="noConversion"/>
  <pageMargins left="0.75" right="0.48" top="0.5" bottom="0.62" header="0.28999999999999998" footer="0.5"/>
  <pageSetup paperSize="9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1"/>
  <sheetViews>
    <sheetView showZeros="0" workbookViewId="0">
      <selection activeCell="I15" sqref="I15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422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1166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09" t="s">
        <v>1126</v>
      </c>
    </row>
    <row r="4" spans="1:15" x14ac:dyDescent="0.2">
      <c r="A4" s="5" t="s">
        <v>1131</v>
      </c>
    </row>
    <row r="5" spans="1:15" x14ac:dyDescent="0.2">
      <c r="A5" s="5" t="s">
        <v>844</v>
      </c>
    </row>
    <row r="6" spans="1:15" x14ac:dyDescent="0.2">
      <c r="A6" s="5" t="s">
        <v>1127</v>
      </c>
      <c r="E6" s="277"/>
      <c r="F6" s="277"/>
      <c r="G6" s="5" t="s">
        <v>181</v>
      </c>
      <c r="I6" s="320"/>
      <c r="J6" s="315"/>
      <c r="K6" s="28" t="s">
        <v>626</v>
      </c>
    </row>
    <row r="7" spans="1:15" x14ac:dyDescent="0.2">
      <c r="A7" s="5" t="s">
        <v>1329</v>
      </c>
      <c r="E7" s="277"/>
      <c r="F7" s="277"/>
      <c r="H7" s="6" t="s">
        <v>1130</v>
      </c>
      <c r="I7" s="129"/>
      <c r="J7" s="54"/>
    </row>
    <row r="8" spans="1:15" x14ac:dyDescent="0.2">
      <c r="A8" s="5" t="s">
        <v>1165</v>
      </c>
    </row>
    <row r="9" spans="1:15" s="31" customFormat="1" ht="12.75" customHeight="1" x14ac:dyDescent="0.2">
      <c r="A9" s="317" t="s">
        <v>628</v>
      </c>
      <c r="B9" s="317" t="s">
        <v>182</v>
      </c>
      <c r="C9" s="317" t="s">
        <v>183</v>
      </c>
      <c r="D9" s="318" t="s">
        <v>184</v>
      </c>
      <c r="E9" s="316" t="s">
        <v>185</v>
      </c>
      <c r="F9" s="316"/>
      <c r="G9" s="316"/>
      <c r="H9" s="316"/>
      <c r="I9" s="316"/>
      <c r="J9" s="316"/>
      <c r="K9" s="316" t="s">
        <v>186</v>
      </c>
      <c r="L9" s="316"/>
      <c r="M9" s="316"/>
      <c r="N9" s="316"/>
      <c r="O9" s="316"/>
    </row>
    <row r="10" spans="1:15" s="31" customFormat="1" ht="12.75" customHeight="1" x14ac:dyDescent="0.2">
      <c r="A10" s="317"/>
      <c r="B10" s="317"/>
      <c r="C10" s="317"/>
      <c r="D10" s="318"/>
      <c r="E10" s="318" t="s">
        <v>187</v>
      </c>
      <c r="F10" s="318" t="s">
        <v>91</v>
      </c>
      <c r="G10" s="318" t="s">
        <v>92</v>
      </c>
      <c r="H10" s="318" t="s">
        <v>93</v>
      </c>
      <c r="I10" s="318" t="s">
        <v>94</v>
      </c>
      <c r="J10" s="318" t="s">
        <v>95</v>
      </c>
      <c r="K10" s="318" t="s">
        <v>96</v>
      </c>
      <c r="L10" s="318" t="s">
        <v>97</v>
      </c>
      <c r="M10" s="318" t="s">
        <v>98</v>
      </c>
      <c r="N10" s="318" t="s">
        <v>94</v>
      </c>
      <c r="O10" s="318" t="s">
        <v>99</v>
      </c>
    </row>
    <row r="11" spans="1:15" s="31" customFormat="1" ht="12.75" customHeight="1" x14ac:dyDescent="0.2">
      <c r="A11" s="317"/>
      <c r="B11" s="317"/>
      <c r="C11" s="317"/>
      <c r="D11" s="318"/>
      <c r="E11" s="318" t="s">
        <v>100</v>
      </c>
      <c r="F11" s="318" t="s">
        <v>101</v>
      </c>
      <c r="G11" s="318" t="s">
        <v>102</v>
      </c>
      <c r="H11" s="318"/>
      <c r="I11" s="318"/>
      <c r="J11" s="318"/>
      <c r="K11" s="318"/>
      <c r="L11" s="318" t="s">
        <v>102</v>
      </c>
      <c r="M11" s="318"/>
      <c r="N11" s="318"/>
      <c r="O11" s="318"/>
    </row>
    <row r="12" spans="1:15" s="31" customFormat="1" x14ac:dyDescent="0.2">
      <c r="A12" s="317"/>
      <c r="B12" s="317"/>
      <c r="C12" s="317"/>
      <c r="D12" s="318"/>
      <c r="E12" s="318" t="s">
        <v>103</v>
      </c>
      <c r="F12" s="318" t="s">
        <v>104</v>
      </c>
      <c r="G12" s="318" t="s">
        <v>625</v>
      </c>
      <c r="H12" s="318" t="s">
        <v>626</v>
      </c>
      <c r="I12" s="318" t="s">
        <v>626</v>
      </c>
      <c r="J12" s="318" t="s">
        <v>626</v>
      </c>
      <c r="K12" s="318" t="s">
        <v>627</v>
      </c>
      <c r="L12" s="318" t="s">
        <v>625</v>
      </c>
      <c r="M12" s="318" t="s">
        <v>626</v>
      </c>
      <c r="N12" s="318" t="s">
        <v>626</v>
      </c>
      <c r="O12" s="318"/>
    </row>
    <row r="13" spans="1:15" ht="12.75" customHeight="1" x14ac:dyDescent="0.2">
      <c r="A13" s="3">
        <v>1</v>
      </c>
      <c r="B13" s="26" t="s">
        <v>511</v>
      </c>
      <c r="C13" s="21" t="s">
        <v>173</v>
      </c>
      <c r="D13" s="23">
        <v>1100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12.75" customHeight="1" x14ac:dyDescent="0.2">
      <c r="A14" s="3">
        <v>2</v>
      </c>
      <c r="B14" s="26" t="s">
        <v>512</v>
      </c>
      <c r="C14" s="21" t="s">
        <v>207</v>
      </c>
      <c r="D14" s="23">
        <v>600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12.75" customHeight="1" x14ac:dyDescent="0.2">
      <c r="A15" s="3">
        <v>3</v>
      </c>
      <c r="B15" s="26" t="s">
        <v>995</v>
      </c>
      <c r="C15" s="21" t="s">
        <v>207</v>
      </c>
      <c r="D15" s="23">
        <v>250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12.75" customHeight="1" x14ac:dyDescent="0.2">
      <c r="A16" s="3">
        <v>4</v>
      </c>
      <c r="B16" s="278" t="s">
        <v>996</v>
      </c>
      <c r="C16" s="21" t="s">
        <v>207</v>
      </c>
      <c r="D16" s="195">
        <v>80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12.75" customHeight="1" x14ac:dyDescent="0.2">
      <c r="A17" s="3">
        <v>5</v>
      </c>
      <c r="B17" s="278" t="s">
        <v>997</v>
      </c>
      <c r="C17" s="21" t="s">
        <v>207</v>
      </c>
      <c r="D17" s="195">
        <v>10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12.75" customHeight="1" x14ac:dyDescent="0.2">
      <c r="A18" s="3">
        <v>6</v>
      </c>
      <c r="B18" s="278" t="s">
        <v>998</v>
      </c>
      <c r="C18" s="194" t="s">
        <v>207</v>
      </c>
      <c r="D18" s="195">
        <v>21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25.5" customHeight="1" x14ac:dyDescent="0.2">
      <c r="A19" s="3">
        <v>7</v>
      </c>
      <c r="B19" s="278" t="s">
        <v>513</v>
      </c>
      <c r="C19" s="194" t="s">
        <v>205</v>
      </c>
      <c r="D19" s="195">
        <v>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ht="25.5" customHeight="1" x14ac:dyDescent="0.2">
      <c r="A20" s="3">
        <v>8</v>
      </c>
      <c r="B20" s="278" t="s">
        <v>514</v>
      </c>
      <c r="C20" s="194" t="s">
        <v>205</v>
      </c>
      <c r="D20" s="195">
        <v>4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ht="25.5" customHeight="1" x14ac:dyDescent="0.2">
      <c r="A21" s="3">
        <v>9</v>
      </c>
      <c r="B21" s="278" t="s">
        <v>515</v>
      </c>
      <c r="C21" s="194" t="s">
        <v>205</v>
      </c>
      <c r="D21" s="195">
        <v>66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ht="12.75" customHeight="1" x14ac:dyDescent="0.2">
      <c r="A22" s="3">
        <v>10</v>
      </c>
      <c r="B22" s="278" t="s">
        <v>516</v>
      </c>
      <c r="C22" s="194" t="s">
        <v>207</v>
      </c>
      <c r="D22" s="195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ht="12.75" customHeight="1" x14ac:dyDescent="0.2">
      <c r="A23" s="3">
        <v>11</v>
      </c>
      <c r="B23" s="26" t="s">
        <v>517</v>
      </c>
      <c r="C23" s="21" t="s">
        <v>173</v>
      </c>
      <c r="D23" s="23">
        <v>695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ht="12.75" customHeight="1" x14ac:dyDescent="0.2">
      <c r="A24" s="3">
        <v>12</v>
      </c>
      <c r="B24" s="26" t="s">
        <v>518</v>
      </c>
      <c r="C24" s="21" t="s">
        <v>207</v>
      </c>
      <c r="D24" s="23">
        <v>30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ht="12.75" customHeight="1" x14ac:dyDescent="0.2">
      <c r="A25" s="3">
        <v>13</v>
      </c>
      <c r="B25" s="26" t="s">
        <v>519</v>
      </c>
      <c r="C25" s="21" t="s">
        <v>207</v>
      </c>
      <c r="D25" s="23">
        <v>33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ht="12.75" customHeight="1" x14ac:dyDescent="0.2">
      <c r="A26" s="3">
        <v>14</v>
      </c>
      <c r="B26" s="26" t="s">
        <v>364</v>
      </c>
      <c r="C26" s="21" t="s">
        <v>205</v>
      </c>
      <c r="D26" s="23">
        <v>10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12.75" customHeight="1" x14ac:dyDescent="0.2">
      <c r="A27" s="3">
        <v>15</v>
      </c>
      <c r="B27" s="26" t="s">
        <v>521</v>
      </c>
      <c r="C27" s="21" t="s">
        <v>173</v>
      </c>
      <c r="D27" s="23">
        <v>695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ht="12.75" customHeight="1" x14ac:dyDescent="0.2">
      <c r="A28" s="3">
        <v>16</v>
      </c>
      <c r="B28" s="26" t="s">
        <v>365</v>
      </c>
      <c r="C28" s="21" t="s">
        <v>207</v>
      </c>
      <c r="D28" s="23">
        <v>2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ht="12.75" customHeight="1" x14ac:dyDescent="0.2">
      <c r="A29" s="3">
        <v>17</v>
      </c>
      <c r="B29" s="26" t="s">
        <v>520</v>
      </c>
      <c r="C29" s="21" t="s">
        <v>173</v>
      </c>
      <c r="D29" s="23">
        <v>100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ht="12.75" customHeight="1" x14ac:dyDescent="0.2">
      <c r="A30" s="3">
        <v>18</v>
      </c>
      <c r="B30" s="26" t="s">
        <v>689</v>
      </c>
      <c r="C30" s="21" t="s">
        <v>205</v>
      </c>
      <c r="D30" s="23">
        <v>1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ht="12.75" customHeight="1" x14ac:dyDescent="0.2">
      <c r="A31" s="3">
        <v>19</v>
      </c>
      <c r="B31" s="26" t="s">
        <v>993</v>
      </c>
      <c r="C31" s="21" t="s">
        <v>987</v>
      </c>
      <c r="D31" s="23">
        <v>25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ht="12.75" customHeight="1" x14ac:dyDescent="0.2">
      <c r="A32" s="3"/>
      <c r="B32" s="276" t="s">
        <v>1051</v>
      </c>
      <c r="C32" s="194"/>
      <c r="D32" s="195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ht="12.75" customHeight="1" x14ac:dyDescent="0.2">
      <c r="A33" s="3"/>
      <c r="B33" s="276" t="s">
        <v>1052</v>
      </c>
      <c r="C33" s="248"/>
      <c r="D33" s="195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ht="12.75" customHeight="1" x14ac:dyDescent="0.2">
      <c r="A34" s="3"/>
      <c r="B34" s="279" t="s">
        <v>1053</v>
      </c>
      <c r="C34" s="194"/>
      <c r="D34" s="195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">
      <c r="D37" s="54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s="31" customFormat="1" ht="18" x14ac:dyDescent="0.2">
      <c r="B38" s="217" t="s">
        <v>1340</v>
      </c>
      <c r="D38" s="218"/>
      <c r="F38" s="217" t="s">
        <v>1342</v>
      </c>
      <c r="G38" s="217"/>
      <c r="H38" s="218"/>
      <c r="I38" s="218"/>
      <c r="J38" s="219"/>
      <c r="K38" s="219"/>
      <c r="L38" s="219"/>
      <c r="M38" s="219"/>
      <c r="N38" s="219"/>
      <c r="O38" s="219"/>
    </row>
    <row r="39" spans="1:15" s="31" customFormat="1" ht="18" x14ac:dyDescent="0.2">
      <c r="B39" s="220" t="s">
        <v>1132</v>
      </c>
      <c r="D39" s="221"/>
      <c r="E39" s="219"/>
      <c r="F39" s="222"/>
      <c r="G39" s="222"/>
      <c r="J39" s="220" t="s">
        <v>1132</v>
      </c>
      <c r="K39" s="219"/>
      <c r="L39" s="223"/>
      <c r="M39" s="223"/>
      <c r="N39" s="223"/>
      <c r="O39" s="219"/>
    </row>
    <row r="40" spans="1:15" s="31" customFormat="1" x14ac:dyDescent="0.2">
      <c r="B40" s="220"/>
      <c r="D40" s="221"/>
      <c r="E40" s="219"/>
      <c r="H40" s="224"/>
      <c r="I40" s="224"/>
      <c r="J40" s="219"/>
      <c r="K40" s="219"/>
      <c r="L40" s="223"/>
      <c r="M40" s="223"/>
      <c r="N40" s="223"/>
      <c r="O40" s="219"/>
    </row>
    <row r="41" spans="1:15" s="31" customFormat="1" x14ac:dyDescent="0.2">
      <c r="B41" s="217" t="s">
        <v>1341</v>
      </c>
      <c r="D41" s="224"/>
      <c r="E41" s="219"/>
      <c r="F41" s="217" t="s">
        <v>1343</v>
      </c>
      <c r="G41" s="217"/>
      <c r="H41" s="219"/>
      <c r="I41" s="219"/>
      <c r="J41" s="219"/>
      <c r="K41" s="219"/>
      <c r="L41" s="223"/>
      <c r="M41" s="223"/>
      <c r="N41" s="223"/>
      <c r="O41" s="219"/>
    </row>
  </sheetData>
  <mergeCells count="20">
    <mergeCell ref="A9:A12"/>
    <mergeCell ref="B9:B12"/>
    <mergeCell ref="C9:C12"/>
    <mergeCell ref="D9:D12"/>
    <mergeCell ref="A1:J1"/>
    <mergeCell ref="A2:J2"/>
    <mergeCell ref="I6:J6"/>
    <mergeCell ref="J10:J12"/>
    <mergeCell ref="M10:M12"/>
    <mergeCell ref="N10:N12"/>
    <mergeCell ref="O10:O12"/>
    <mergeCell ref="E9:J9"/>
    <mergeCell ref="K9:O9"/>
    <mergeCell ref="E10:E12"/>
    <mergeCell ref="F10:F12"/>
    <mergeCell ref="G10:G12"/>
    <mergeCell ref="H10:H12"/>
    <mergeCell ref="I10:I12"/>
    <mergeCell ref="K10:K12"/>
    <mergeCell ref="L10:L12"/>
  </mergeCells>
  <phoneticPr fontId="2" type="noConversion"/>
  <pageMargins left="0.75" right="0.75" top="0.56000000000000005" bottom="0.57999999999999996" header="0.36" footer="0.5"/>
  <pageSetup paperSize="9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0"/>
  <sheetViews>
    <sheetView showZeros="0" workbookViewId="0">
      <selection activeCell="J15" sqref="J15"/>
    </sheetView>
  </sheetViews>
  <sheetFormatPr defaultRowHeight="12.75" x14ac:dyDescent="0.2"/>
  <cols>
    <col min="1" max="1" width="3.57031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2" width="8.85546875" style="5" customWidth="1"/>
    <col min="13" max="13" width="8.285156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423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1183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1131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1329</v>
      </c>
      <c r="G8" s="5" t="s">
        <v>181</v>
      </c>
      <c r="I8" s="320"/>
      <c r="J8" s="315"/>
      <c r="K8" s="28" t="s">
        <v>626</v>
      </c>
    </row>
    <row r="9" spans="1:15" x14ac:dyDescent="0.2">
      <c r="A9" s="5" t="s">
        <v>1246</v>
      </c>
      <c r="H9" s="6" t="s">
        <v>1130</v>
      </c>
      <c r="I9" s="129"/>
      <c r="J9" s="54"/>
    </row>
    <row r="11" spans="1:15" s="31" customForma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25.5" x14ac:dyDescent="0.2">
      <c r="A15" s="122"/>
      <c r="B15" s="282" t="s">
        <v>1245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x14ac:dyDescent="0.2">
      <c r="A16" s="122">
        <v>1</v>
      </c>
      <c r="B16" s="111" t="s">
        <v>1239</v>
      </c>
      <c r="C16" s="112" t="s">
        <v>1169</v>
      </c>
      <c r="D16" s="234">
        <v>62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1240</v>
      </c>
      <c r="C17" s="112" t="s">
        <v>1169</v>
      </c>
      <c r="D17" s="234">
        <v>13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1241</v>
      </c>
      <c r="C18" s="112" t="s">
        <v>1169</v>
      </c>
      <c r="D18" s="234">
        <v>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x14ac:dyDescent="0.2">
      <c r="A19" s="122">
        <v>4</v>
      </c>
      <c r="B19" s="111" t="s">
        <v>1242</v>
      </c>
      <c r="C19" s="112" t="s">
        <v>1169</v>
      </c>
      <c r="D19" s="234">
        <v>16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25.5" x14ac:dyDescent="0.2">
      <c r="A20" s="122">
        <v>5</v>
      </c>
      <c r="B20" s="111" t="s">
        <v>1172</v>
      </c>
      <c r="C20" s="112" t="s">
        <v>173</v>
      </c>
      <c r="D20" s="234">
        <v>400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x14ac:dyDescent="0.2">
      <c r="A21" s="122">
        <v>6</v>
      </c>
      <c r="B21" s="111" t="s">
        <v>1174</v>
      </c>
      <c r="C21" s="112" t="s">
        <v>173</v>
      </c>
      <c r="D21" s="234">
        <v>400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1243</v>
      </c>
      <c r="C22" s="112" t="s">
        <v>173</v>
      </c>
      <c r="D22" s="234">
        <v>50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1176</v>
      </c>
      <c r="C23" s="112" t="s">
        <v>1177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1178</v>
      </c>
      <c r="C24" s="112" t="s">
        <v>1177</v>
      </c>
      <c r="D24" s="234">
        <v>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>
        <v>10</v>
      </c>
      <c r="B25" s="282" t="s">
        <v>1244</v>
      </c>
      <c r="C25" s="281"/>
      <c r="D25" s="285"/>
      <c r="E25" s="285"/>
      <c r="F25" s="284"/>
      <c r="G25" s="285"/>
      <c r="H25" s="285"/>
      <c r="I25" s="285"/>
      <c r="J25" s="285"/>
      <c r="K25" s="285"/>
      <c r="L25" s="285"/>
      <c r="M25" s="285"/>
      <c r="N25" s="285"/>
      <c r="O25" s="285"/>
    </row>
    <row r="26" spans="1:15" x14ac:dyDescent="0.2">
      <c r="A26" s="122">
        <v>11</v>
      </c>
      <c r="B26" s="111" t="s">
        <v>1179</v>
      </c>
      <c r="C26" s="112" t="s">
        <v>1169</v>
      </c>
      <c r="D26" s="234">
        <v>14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25.5" x14ac:dyDescent="0.2">
      <c r="A27" s="122">
        <v>12</v>
      </c>
      <c r="B27" s="111" t="s">
        <v>1180</v>
      </c>
      <c r="C27" s="112" t="s">
        <v>1169</v>
      </c>
      <c r="D27" s="234">
        <v>14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25.5" x14ac:dyDescent="0.2">
      <c r="A28" s="122">
        <v>13</v>
      </c>
      <c r="B28" s="111" t="s">
        <v>1181</v>
      </c>
      <c r="C28" s="112" t="s">
        <v>173</v>
      </c>
      <c r="D28" s="234">
        <v>900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>
        <v>14</v>
      </c>
      <c r="B29" s="111" t="s">
        <v>689</v>
      </c>
      <c r="C29" s="112" t="s">
        <v>1177</v>
      </c>
      <c r="D29" s="234">
        <v>1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x14ac:dyDescent="0.2">
      <c r="A30" s="122"/>
      <c r="B30" s="45"/>
      <c r="C30" s="1"/>
      <c r="D30" s="206"/>
      <c r="E30" s="206"/>
      <c r="F30" s="206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">
      <c r="A31" s="13"/>
      <c r="B31" s="48" t="s">
        <v>204</v>
      </c>
      <c r="C31" s="13"/>
      <c r="D31" s="25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13"/>
      <c r="B32" s="213" t="s">
        <v>629</v>
      </c>
      <c r="C32" s="214"/>
      <c r="D32" s="117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13"/>
      <c r="B33" s="216" t="s">
        <v>630</v>
      </c>
      <c r="C33" s="3"/>
      <c r="D33" s="25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s="31" customFormat="1" ht="18" x14ac:dyDescent="0.2">
      <c r="B37" s="217" t="s">
        <v>1340</v>
      </c>
      <c r="D37" s="218"/>
      <c r="F37" s="217" t="s">
        <v>1342</v>
      </c>
      <c r="G37" s="217"/>
      <c r="H37" s="218"/>
      <c r="I37" s="218"/>
      <c r="J37" s="219"/>
      <c r="K37" s="219"/>
      <c r="L37" s="219"/>
      <c r="M37" s="219"/>
      <c r="N37" s="219"/>
      <c r="O37" s="219"/>
    </row>
    <row r="38" spans="1:15" s="31" customFormat="1" ht="18" x14ac:dyDescent="0.2">
      <c r="B38" s="220" t="s">
        <v>1132</v>
      </c>
      <c r="D38" s="221"/>
      <c r="E38" s="219"/>
      <c r="F38" s="222"/>
      <c r="G38" s="222"/>
      <c r="J38" s="220" t="s">
        <v>1132</v>
      </c>
      <c r="K38" s="219"/>
      <c r="L38" s="223"/>
      <c r="M38" s="223"/>
      <c r="N38" s="223"/>
      <c r="O38" s="219"/>
    </row>
    <row r="39" spans="1:15" s="31" customFormat="1" x14ac:dyDescent="0.2">
      <c r="B39" s="220"/>
      <c r="D39" s="221"/>
      <c r="E39" s="219"/>
      <c r="H39" s="224"/>
      <c r="I39" s="224"/>
      <c r="J39" s="219"/>
      <c r="K39" s="219"/>
      <c r="L39" s="223"/>
      <c r="M39" s="223"/>
      <c r="N39" s="223"/>
      <c r="O39" s="219"/>
    </row>
    <row r="40" spans="1:15" s="31" customFormat="1" x14ac:dyDescent="0.2">
      <c r="B40" s="217" t="s">
        <v>1341</v>
      </c>
      <c r="D40" s="224"/>
      <c r="E40" s="219"/>
      <c r="F40" s="217" t="s">
        <v>1343</v>
      </c>
      <c r="G40" s="217"/>
      <c r="H40" s="219"/>
      <c r="I40" s="219"/>
      <c r="J40" s="219"/>
      <c r="K40" s="219"/>
      <c r="L40" s="223"/>
      <c r="M40" s="223"/>
      <c r="N40" s="223"/>
      <c r="O40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16:C24">
    <cfRule type="cellIs" dxfId="47" priority="3" stopIfTrue="1" operator="equal">
      <formula>0</formula>
    </cfRule>
    <cfRule type="expression" dxfId="46" priority="4" stopIfTrue="1">
      <formula>#DIV/0!</formula>
    </cfRule>
  </conditionalFormatting>
  <conditionalFormatting sqref="C26:C29">
    <cfRule type="cellIs" dxfId="45" priority="1" stopIfTrue="1" operator="equal">
      <formula>0</formula>
    </cfRule>
    <cfRule type="expression" dxfId="44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1"/>
  <sheetViews>
    <sheetView showZeros="0" workbookViewId="0">
      <selection activeCell="I15" sqref="I15"/>
    </sheetView>
  </sheetViews>
  <sheetFormatPr defaultRowHeight="12.75" x14ac:dyDescent="0.2"/>
  <cols>
    <col min="1" max="1" width="3.285156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8" width="8.140625" style="5" customWidth="1"/>
    <col min="9" max="9" width="7.140625" style="5" customWidth="1"/>
    <col min="10" max="10" width="8.5703125" style="5" customWidth="1"/>
    <col min="11" max="11" width="7.85546875" style="5" customWidth="1"/>
    <col min="12" max="12" width="8.85546875" style="5" customWidth="1"/>
    <col min="13" max="13" width="9.42578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977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1186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1131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1329</v>
      </c>
      <c r="G8" s="5" t="s">
        <v>181</v>
      </c>
      <c r="I8" s="320"/>
      <c r="J8" s="315"/>
      <c r="K8" s="28" t="s">
        <v>626</v>
      </c>
    </row>
    <row r="9" spans="1:15" x14ac:dyDescent="0.2">
      <c r="A9" s="5" t="s">
        <v>1247</v>
      </c>
      <c r="H9" s="6" t="s">
        <v>1130</v>
      </c>
      <c r="I9" s="129"/>
      <c r="J9" s="54"/>
    </row>
    <row r="11" spans="1:15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12.75" customHeight="1" x14ac:dyDescent="0.2">
      <c r="A15" s="122"/>
      <c r="B15" s="280" t="s">
        <v>1206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1" t="s">
        <v>1248</v>
      </c>
      <c r="C16" s="112" t="s">
        <v>1169</v>
      </c>
      <c r="D16" s="234">
        <v>1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f>A16+1</f>
        <v>2</v>
      </c>
      <c r="B17" s="113" t="s">
        <v>1188</v>
      </c>
      <c r="C17" s="112" t="s">
        <v>1169</v>
      </c>
      <c r="D17" s="234">
        <v>14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2">
        <f t="shared" ref="A18:A51" si="0">A17+1</f>
        <v>3</v>
      </c>
      <c r="B18" s="113" t="s">
        <v>1189</v>
      </c>
      <c r="C18" s="112" t="s">
        <v>1169</v>
      </c>
      <c r="D18" s="234">
        <v>20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2">
        <f t="shared" si="0"/>
        <v>4</v>
      </c>
      <c r="B19" s="113" t="s">
        <v>1249</v>
      </c>
      <c r="C19" s="112" t="s">
        <v>1169</v>
      </c>
      <c r="D19" s="234">
        <v>1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2">
        <f t="shared" si="0"/>
        <v>5</v>
      </c>
      <c r="B20" s="113" t="s">
        <v>1190</v>
      </c>
      <c r="C20" s="112" t="s">
        <v>1169</v>
      </c>
      <c r="D20" s="234">
        <v>2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2">
        <f t="shared" si="0"/>
        <v>6</v>
      </c>
      <c r="B21" s="113" t="s">
        <v>1191</v>
      </c>
      <c r="C21" s="112" t="s">
        <v>1169</v>
      </c>
      <c r="D21" s="234">
        <v>61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2">
        <f t="shared" si="0"/>
        <v>7</v>
      </c>
      <c r="B22" s="113" t="s">
        <v>1192</v>
      </c>
      <c r="C22" s="112" t="s">
        <v>1169</v>
      </c>
      <c r="D22" s="234">
        <v>122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2">
        <f t="shared" si="0"/>
        <v>8</v>
      </c>
      <c r="B23" s="113" t="s">
        <v>1193</v>
      </c>
      <c r="C23" s="112" t="s">
        <v>1169</v>
      </c>
      <c r="D23" s="234">
        <v>61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2">
        <f t="shared" si="0"/>
        <v>9</v>
      </c>
      <c r="B24" s="113" t="s">
        <v>1194</v>
      </c>
      <c r="C24" s="112" t="s">
        <v>1169</v>
      </c>
      <c r="D24" s="234">
        <v>61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2">
        <f t="shared" si="0"/>
        <v>10</v>
      </c>
      <c r="B25" s="113" t="s">
        <v>1250</v>
      </c>
      <c r="C25" s="112" t="s">
        <v>1169</v>
      </c>
      <c r="D25" s="234">
        <v>74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ht="12.75" customHeight="1" x14ac:dyDescent="0.2">
      <c r="A26" s="122">
        <f t="shared" si="0"/>
        <v>11</v>
      </c>
      <c r="B26" s="113" t="s">
        <v>1251</v>
      </c>
      <c r="C26" s="116" t="s">
        <v>1177</v>
      </c>
      <c r="D26" s="234">
        <v>148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2">
        <f t="shared" si="0"/>
        <v>12</v>
      </c>
      <c r="B27" s="113" t="s">
        <v>1252</v>
      </c>
      <c r="C27" s="112" t="s">
        <v>173</v>
      </c>
      <c r="D27" s="234">
        <v>50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12.75" customHeight="1" x14ac:dyDescent="0.2">
      <c r="A28" s="122">
        <f t="shared" si="0"/>
        <v>13</v>
      </c>
      <c r="B28" s="113" t="s">
        <v>1197</v>
      </c>
      <c r="C28" s="112" t="s">
        <v>173</v>
      </c>
      <c r="D28" s="234">
        <v>7400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ht="12.75" customHeight="1" x14ac:dyDescent="0.2">
      <c r="A29" s="122">
        <f t="shared" si="0"/>
        <v>14</v>
      </c>
      <c r="B29" s="113" t="s">
        <v>1253</v>
      </c>
      <c r="C29" s="112" t="s">
        <v>1169</v>
      </c>
      <c r="D29" s="234">
        <v>418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2">
        <f t="shared" si="0"/>
        <v>15</v>
      </c>
      <c r="B30" s="113" t="s">
        <v>1254</v>
      </c>
      <c r="C30" s="112" t="s">
        <v>1169</v>
      </c>
      <c r="D30" s="234">
        <v>418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2">
        <f t="shared" si="0"/>
        <v>16</v>
      </c>
      <c r="B31" s="113" t="s">
        <v>1200</v>
      </c>
      <c r="C31" s="112" t="s">
        <v>1169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2">
        <f t="shared" si="0"/>
        <v>17</v>
      </c>
      <c r="B32" s="111" t="s">
        <v>1201</v>
      </c>
      <c r="C32" s="112" t="s">
        <v>1177</v>
      </c>
      <c r="D32" s="234">
        <v>6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2">
        <f t="shared" si="0"/>
        <v>18</v>
      </c>
      <c r="B33" s="111" t="s">
        <v>1202</v>
      </c>
      <c r="C33" s="112" t="s">
        <v>1169</v>
      </c>
      <c r="D33" s="234">
        <v>3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2">
        <f t="shared" si="0"/>
        <v>19</v>
      </c>
      <c r="B34" s="111" t="s">
        <v>1203</v>
      </c>
      <c r="C34" s="112" t="s">
        <v>1177</v>
      </c>
      <c r="D34" s="234">
        <v>1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ht="12.75" customHeight="1" x14ac:dyDescent="0.2">
      <c r="A35" s="122">
        <f t="shared" si="0"/>
        <v>20</v>
      </c>
      <c r="B35" s="111" t="s">
        <v>1255</v>
      </c>
      <c r="C35" s="112" t="s">
        <v>1169</v>
      </c>
      <c r="D35" s="234">
        <v>1</v>
      </c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</row>
    <row r="36" spans="1:15" ht="12.75" customHeight="1" x14ac:dyDescent="0.2">
      <c r="A36" s="122">
        <f t="shared" si="0"/>
        <v>21</v>
      </c>
      <c r="B36" s="113" t="s">
        <v>1174</v>
      </c>
      <c r="C36" s="112" t="s">
        <v>173</v>
      </c>
      <c r="D36" s="234">
        <v>3700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ht="12.75" customHeight="1" x14ac:dyDescent="0.2">
      <c r="A37" s="122">
        <f t="shared" si="0"/>
        <v>22</v>
      </c>
      <c r="B37" s="113" t="s">
        <v>1204</v>
      </c>
      <c r="C37" s="112" t="s">
        <v>1177</v>
      </c>
      <c r="D37" s="234">
        <v>2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ht="12.75" customHeight="1" x14ac:dyDescent="0.2">
      <c r="A38" s="122">
        <f t="shared" si="0"/>
        <v>23</v>
      </c>
      <c r="B38" s="113" t="s">
        <v>689</v>
      </c>
      <c r="C38" s="112" t="s">
        <v>1177</v>
      </c>
      <c r="D38" s="234">
        <v>1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ht="12.75" customHeight="1" x14ac:dyDescent="0.2">
      <c r="A39" s="122"/>
      <c r="B39" s="282" t="s">
        <v>1262</v>
      </c>
      <c r="C39" s="281"/>
      <c r="D39" s="285"/>
      <c r="E39" s="285"/>
      <c r="F39" s="284"/>
      <c r="G39" s="285"/>
      <c r="H39" s="285"/>
      <c r="I39" s="285"/>
      <c r="J39" s="285"/>
      <c r="K39" s="285"/>
      <c r="L39" s="285"/>
      <c r="M39" s="285"/>
      <c r="N39" s="285"/>
      <c r="O39" s="285"/>
    </row>
    <row r="40" spans="1:15" ht="12.75" customHeight="1" x14ac:dyDescent="0.2">
      <c r="A40" s="122">
        <f t="shared" si="0"/>
        <v>1</v>
      </c>
      <c r="B40" s="113" t="s">
        <v>1256</v>
      </c>
      <c r="C40" s="112" t="s">
        <v>1169</v>
      </c>
      <c r="D40" s="234">
        <v>6</v>
      </c>
      <c r="E40" s="283"/>
      <c r="F40" s="284"/>
      <c r="G40" s="284"/>
      <c r="H40" s="284"/>
      <c r="I40" s="284"/>
      <c r="J40" s="284"/>
      <c r="K40" s="284"/>
      <c r="L40" s="284"/>
      <c r="M40" s="284"/>
      <c r="N40" s="284"/>
      <c r="O40" s="284"/>
    </row>
    <row r="41" spans="1:15" ht="12.75" customHeight="1" x14ac:dyDescent="0.2">
      <c r="A41" s="122">
        <f t="shared" si="0"/>
        <v>2</v>
      </c>
      <c r="B41" s="111" t="s">
        <v>1257</v>
      </c>
      <c r="C41" s="112" t="s">
        <v>1169</v>
      </c>
      <c r="D41" s="234">
        <f>D40</f>
        <v>6</v>
      </c>
      <c r="E41" s="283"/>
      <c r="F41" s="284"/>
      <c r="G41" s="284"/>
      <c r="H41" s="284"/>
      <c r="I41" s="284"/>
      <c r="J41" s="284"/>
      <c r="K41" s="284"/>
      <c r="L41" s="284"/>
      <c r="M41" s="284"/>
      <c r="N41" s="284"/>
      <c r="O41" s="284"/>
    </row>
    <row r="42" spans="1:15" ht="12.75" customHeight="1" x14ac:dyDescent="0.2">
      <c r="A42" s="122">
        <f t="shared" si="0"/>
        <v>3</v>
      </c>
      <c r="B42" s="111" t="s">
        <v>1258</v>
      </c>
      <c r="C42" s="112" t="s">
        <v>1169</v>
      </c>
      <c r="D42" s="234">
        <f>D40</f>
        <v>6</v>
      </c>
      <c r="E42" s="283"/>
      <c r="F42" s="284"/>
      <c r="G42" s="284"/>
      <c r="H42" s="284"/>
      <c r="I42" s="284"/>
      <c r="J42" s="284"/>
      <c r="K42" s="284"/>
      <c r="L42" s="284"/>
      <c r="M42" s="284"/>
      <c r="N42" s="284"/>
      <c r="O42" s="284"/>
    </row>
    <row r="43" spans="1:15" ht="12.75" customHeight="1" x14ac:dyDescent="0.2">
      <c r="A43" s="122">
        <f t="shared" si="0"/>
        <v>4</v>
      </c>
      <c r="B43" s="111" t="s">
        <v>1259</v>
      </c>
      <c r="C43" s="112" t="s">
        <v>1177</v>
      </c>
      <c r="D43" s="234">
        <f>D40</f>
        <v>6</v>
      </c>
      <c r="E43" s="283"/>
      <c r="F43" s="284"/>
      <c r="G43" s="284"/>
      <c r="H43" s="284"/>
      <c r="I43" s="284"/>
      <c r="J43" s="284"/>
      <c r="K43" s="284"/>
      <c r="L43" s="284"/>
      <c r="M43" s="284"/>
      <c r="N43" s="284"/>
      <c r="O43" s="284"/>
    </row>
    <row r="44" spans="1:15" ht="12.75" customHeight="1" x14ac:dyDescent="0.2">
      <c r="A44" s="122">
        <f t="shared" si="0"/>
        <v>5</v>
      </c>
      <c r="B44" s="113" t="s">
        <v>1260</v>
      </c>
      <c r="C44" s="112" t="s">
        <v>1169</v>
      </c>
      <c r="D44" s="234">
        <f>D40</f>
        <v>6</v>
      </c>
      <c r="E44" s="283"/>
      <c r="F44" s="284"/>
      <c r="G44" s="284"/>
      <c r="H44" s="284"/>
      <c r="I44" s="284"/>
      <c r="J44" s="284"/>
      <c r="K44" s="284"/>
      <c r="L44" s="284"/>
      <c r="M44" s="284"/>
      <c r="N44" s="284"/>
      <c r="O44" s="284"/>
    </row>
    <row r="45" spans="1:15" ht="12.75" customHeight="1" x14ac:dyDescent="0.2">
      <c r="A45" s="122">
        <f t="shared" si="0"/>
        <v>6</v>
      </c>
      <c r="B45" s="113" t="s">
        <v>689</v>
      </c>
      <c r="C45" s="112" t="s">
        <v>1177</v>
      </c>
      <c r="D45" s="234">
        <v>1</v>
      </c>
      <c r="E45" s="283"/>
      <c r="F45" s="284"/>
      <c r="G45" s="284"/>
      <c r="H45" s="284"/>
      <c r="I45" s="284"/>
      <c r="J45" s="284"/>
      <c r="K45" s="284"/>
      <c r="L45" s="284"/>
      <c r="M45" s="284"/>
      <c r="N45" s="284"/>
      <c r="O45" s="284"/>
    </row>
    <row r="46" spans="1:15" ht="12.75" customHeight="1" x14ac:dyDescent="0.2">
      <c r="A46" s="122"/>
      <c r="B46" s="282" t="s">
        <v>1263</v>
      </c>
      <c r="C46" s="281"/>
      <c r="D46" s="285"/>
      <c r="E46" s="285"/>
      <c r="F46" s="284"/>
      <c r="G46" s="285"/>
      <c r="H46" s="285"/>
      <c r="I46" s="285"/>
      <c r="J46" s="285"/>
      <c r="K46" s="285"/>
      <c r="L46" s="285"/>
      <c r="M46" s="285"/>
      <c r="N46" s="285"/>
      <c r="O46" s="285"/>
    </row>
    <row r="47" spans="1:15" ht="12.75" customHeight="1" x14ac:dyDescent="0.2">
      <c r="A47" s="122">
        <f t="shared" si="0"/>
        <v>1</v>
      </c>
      <c r="B47" s="113" t="s">
        <v>19</v>
      </c>
      <c r="C47" s="112" t="s">
        <v>173</v>
      </c>
      <c r="D47" s="234">
        <v>60</v>
      </c>
      <c r="E47" s="283"/>
      <c r="F47" s="284"/>
      <c r="G47" s="284"/>
      <c r="H47" s="284"/>
      <c r="I47" s="284"/>
      <c r="J47" s="284"/>
      <c r="K47" s="284"/>
      <c r="L47" s="284"/>
      <c r="M47" s="284"/>
      <c r="N47" s="284"/>
      <c r="O47" s="284"/>
    </row>
    <row r="48" spans="1:15" ht="12.75" customHeight="1" x14ac:dyDescent="0.2">
      <c r="A48" s="122">
        <f t="shared" si="0"/>
        <v>2</v>
      </c>
      <c r="B48" s="113" t="s">
        <v>1261</v>
      </c>
      <c r="C48" s="112" t="s">
        <v>1169</v>
      </c>
      <c r="D48" s="234">
        <v>1</v>
      </c>
      <c r="E48" s="283"/>
      <c r="F48" s="284"/>
      <c r="G48" s="284"/>
      <c r="H48" s="284"/>
      <c r="I48" s="284"/>
      <c r="J48" s="284"/>
      <c r="K48" s="284"/>
      <c r="L48" s="284"/>
      <c r="M48" s="284"/>
      <c r="N48" s="284"/>
      <c r="O48" s="284"/>
    </row>
    <row r="49" spans="1:15" ht="12.75" customHeight="1" x14ac:dyDescent="0.2">
      <c r="A49" s="122">
        <f t="shared" si="0"/>
        <v>3</v>
      </c>
      <c r="B49" s="113" t="s">
        <v>1041</v>
      </c>
      <c r="C49" s="112" t="s">
        <v>1169</v>
      </c>
      <c r="D49" s="234">
        <v>1</v>
      </c>
      <c r="E49" s="283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ht="12.75" customHeight="1" x14ac:dyDescent="0.2">
      <c r="A50" s="122">
        <f t="shared" si="0"/>
        <v>4</v>
      </c>
      <c r="B50" s="113" t="s">
        <v>1174</v>
      </c>
      <c r="C50" s="112" t="s">
        <v>173</v>
      </c>
      <c r="D50" s="234">
        <v>60</v>
      </c>
      <c r="E50" s="283"/>
      <c r="F50" s="284"/>
      <c r="G50" s="284"/>
      <c r="H50" s="284"/>
      <c r="I50" s="284"/>
      <c r="J50" s="284"/>
      <c r="K50" s="284"/>
      <c r="L50" s="284"/>
      <c r="M50" s="284"/>
      <c r="N50" s="284"/>
      <c r="O50" s="284"/>
    </row>
    <row r="51" spans="1:15" ht="12.75" customHeight="1" x14ac:dyDescent="0.2">
      <c r="A51" s="122">
        <f t="shared" si="0"/>
        <v>5</v>
      </c>
      <c r="B51" s="113" t="s">
        <v>689</v>
      </c>
      <c r="C51" s="112" t="s">
        <v>1177</v>
      </c>
      <c r="D51" s="234">
        <v>1</v>
      </c>
      <c r="E51" s="283"/>
      <c r="F51" s="284"/>
      <c r="G51" s="284"/>
      <c r="H51" s="284"/>
      <c r="I51" s="284"/>
      <c r="J51" s="284"/>
      <c r="K51" s="284"/>
      <c r="L51" s="284"/>
      <c r="M51" s="284"/>
      <c r="N51" s="284"/>
      <c r="O51" s="284"/>
    </row>
    <row r="52" spans="1:15" x14ac:dyDescent="0.2">
      <c r="A52" s="13"/>
      <c r="B52" s="48" t="s">
        <v>204</v>
      </c>
      <c r="C52" s="13"/>
      <c r="D52" s="25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13"/>
      <c r="B53" s="213" t="s">
        <v>629</v>
      </c>
      <c r="C53" s="248"/>
      <c r="D53" s="19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13"/>
      <c r="B54" s="216" t="s">
        <v>630</v>
      </c>
      <c r="C54" s="3"/>
      <c r="D54" s="255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D55" s="54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">
      <c r="D56" s="54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s="31" customFormat="1" ht="18" x14ac:dyDescent="0.2">
      <c r="B58" s="217" t="s">
        <v>1340</v>
      </c>
      <c r="D58" s="218"/>
      <c r="F58" s="217" t="s">
        <v>1342</v>
      </c>
      <c r="G58" s="217"/>
      <c r="H58" s="218"/>
      <c r="I58" s="218"/>
      <c r="J58" s="219"/>
      <c r="K58" s="219"/>
      <c r="L58" s="219"/>
      <c r="M58" s="219"/>
      <c r="N58" s="219"/>
      <c r="O58" s="219"/>
    </row>
    <row r="59" spans="1:15" s="31" customFormat="1" ht="18" x14ac:dyDescent="0.2">
      <c r="B59" s="220" t="s">
        <v>1132</v>
      </c>
      <c r="D59" s="221"/>
      <c r="E59" s="219"/>
      <c r="F59" s="222"/>
      <c r="G59" s="222"/>
      <c r="J59" s="220" t="s">
        <v>1132</v>
      </c>
      <c r="K59" s="219"/>
      <c r="L59" s="223"/>
      <c r="M59" s="223"/>
      <c r="N59" s="223"/>
      <c r="O59" s="219"/>
    </row>
    <row r="60" spans="1:15" s="31" customFormat="1" x14ac:dyDescent="0.2">
      <c r="B60" s="220"/>
      <c r="D60" s="221"/>
      <c r="E60" s="219"/>
      <c r="H60" s="224"/>
      <c r="I60" s="224"/>
      <c r="J60" s="219"/>
      <c r="K60" s="219"/>
      <c r="L60" s="223"/>
      <c r="M60" s="223"/>
      <c r="N60" s="223"/>
      <c r="O60" s="219"/>
    </row>
    <row r="61" spans="1:15" s="31" customFormat="1" x14ac:dyDescent="0.2">
      <c r="B61" s="217" t="s">
        <v>1341</v>
      </c>
      <c r="D61" s="224"/>
      <c r="E61" s="219"/>
      <c r="F61" s="217" t="s">
        <v>1343</v>
      </c>
      <c r="G61" s="217"/>
      <c r="H61" s="219"/>
      <c r="I61" s="219"/>
      <c r="J61" s="219"/>
      <c r="K61" s="219"/>
      <c r="L61" s="223"/>
      <c r="M61" s="223"/>
      <c r="N61" s="223"/>
      <c r="O61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37:C38 C27:C35 C16:C25">
    <cfRule type="cellIs" dxfId="43" priority="9" stopIfTrue="1" operator="equal">
      <formula>0</formula>
    </cfRule>
    <cfRule type="expression" dxfId="42" priority="10" stopIfTrue="1">
      <formula>#DIV/0!</formula>
    </cfRule>
  </conditionalFormatting>
  <conditionalFormatting sqref="C36">
    <cfRule type="cellIs" dxfId="41" priority="7" stopIfTrue="1" operator="equal">
      <formula>0</formula>
    </cfRule>
    <cfRule type="expression" dxfId="40" priority="8" stopIfTrue="1">
      <formula>#DIV/0!</formula>
    </cfRule>
  </conditionalFormatting>
  <conditionalFormatting sqref="C40:C45">
    <cfRule type="cellIs" dxfId="39" priority="5" stopIfTrue="1" operator="equal">
      <formula>0</formula>
    </cfRule>
    <cfRule type="expression" dxfId="38" priority="6" stopIfTrue="1">
      <formula>#DIV/0!</formula>
    </cfRule>
  </conditionalFormatting>
  <conditionalFormatting sqref="C47:C49 C51">
    <cfRule type="cellIs" dxfId="37" priority="3" stopIfTrue="1" operator="equal">
      <formula>0</formula>
    </cfRule>
    <cfRule type="expression" dxfId="36" priority="4" stopIfTrue="1">
      <formula>#DIV/0!</formula>
    </cfRule>
  </conditionalFormatting>
  <conditionalFormatting sqref="C50">
    <cfRule type="cellIs" dxfId="35" priority="1" stopIfTrue="1" operator="equal">
      <formula>0</formula>
    </cfRule>
    <cfRule type="expression" dxfId="34" priority="2" stopIfTrue="1">
      <formula>#DIV/0!</formula>
    </cfRule>
  </conditionalFormatting>
  <pageMargins left="0.75" right="0.75" top="0.32" bottom="0.19" header="0.18" footer="0.17"/>
  <pageSetup paperSize="9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8"/>
  <sheetViews>
    <sheetView showZeros="0" workbookViewId="0">
      <selection activeCell="H18" sqref="H18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7.710937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510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1205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1131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1329</v>
      </c>
      <c r="G8" s="5" t="s">
        <v>181</v>
      </c>
      <c r="I8" s="320"/>
      <c r="J8" s="315"/>
      <c r="K8" s="28" t="s">
        <v>626</v>
      </c>
    </row>
    <row r="9" spans="1:15" x14ac:dyDescent="0.2">
      <c r="A9" s="5" t="s">
        <v>1247</v>
      </c>
      <c r="H9" s="6" t="s">
        <v>1130</v>
      </c>
      <c r="I9" s="129"/>
      <c r="J9" s="54"/>
    </row>
    <row r="11" spans="1:15" s="31" customForma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x14ac:dyDescent="0.2">
      <c r="A15" s="122"/>
      <c r="B15" s="282" t="s">
        <v>1233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25.5" x14ac:dyDescent="0.2">
      <c r="A16" s="122">
        <v>1</v>
      </c>
      <c r="B16" s="111" t="s">
        <v>1217</v>
      </c>
      <c r="C16" s="112" t="s">
        <v>1169</v>
      </c>
      <c r="D16" s="234">
        <v>2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1264</v>
      </c>
      <c r="C17" s="112" t="s">
        <v>1169</v>
      </c>
      <c r="D17" s="234">
        <v>1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1218</v>
      </c>
      <c r="C18" s="112" t="s">
        <v>1169</v>
      </c>
      <c r="D18" s="234">
        <v>2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25.5" x14ac:dyDescent="0.2">
      <c r="A19" s="122">
        <v>4</v>
      </c>
      <c r="B19" s="111" t="s">
        <v>1219</v>
      </c>
      <c r="C19" s="112" t="s">
        <v>1169</v>
      </c>
      <c r="D19" s="234">
        <v>6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25.5" x14ac:dyDescent="0.2">
      <c r="A20" s="122">
        <v>5</v>
      </c>
      <c r="B20" s="111" t="s">
        <v>1220</v>
      </c>
      <c r="C20" s="112" t="s">
        <v>1169</v>
      </c>
      <c r="D20" s="234">
        <v>31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38.25" x14ac:dyDescent="0.2">
      <c r="A21" s="122">
        <v>6</v>
      </c>
      <c r="B21" s="111" t="s">
        <v>1221</v>
      </c>
      <c r="C21" s="112" t="s">
        <v>1169</v>
      </c>
      <c r="D21" s="234">
        <v>9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1224</v>
      </c>
      <c r="C22" s="112" t="s">
        <v>173</v>
      </c>
      <c r="D22" s="234">
        <v>400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1225</v>
      </c>
      <c r="C23" s="112" t="s">
        <v>173</v>
      </c>
      <c r="D23" s="234">
        <v>1440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1226</v>
      </c>
      <c r="C24" s="112" t="s">
        <v>173</v>
      </c>
      <c r="D24" s="234">
        <v>50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>
        <v>10</v>
      </c>
      <c r="B25" s="111" t="s">
        <v>1174</v>
      </c>
      <c r="C25" s="112" t="s">
        <v>173</v>
      </c>
      <c r="D25" s="234">
        <v>700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x14ac:dyDescent="0.2">
      <c r="A26" s="122">
        <v>11</v>
      </c>
      <c r="B26" s="111" t="s">
        <v>689</v>
      </c>
      <c r="C26" s="112" t="s">
        <v>1177</v>
      </c>
      <c r="D26" s="234">
        <v>1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8"/>
      <c r="B27" s="282" t="s">
        <v>1235</v>
      </c>
      <c r="C27" s="281"/>
      <c r="D27" s="285"/>
      <c r="E27" s="285"/>
      <c r="F27" s="284"/>
      <c r="G27" s="285"/>
      <c r="H27" s="285"/>
      <c r="I27" s="285"/>
      <c r="J27" s="285"/>
      <c r="K27" s="285"/>
      <c r="L27" s="285"/>
      <c r="M27" s="285"/>
      <c r="N27" s="285"/>
      <c r="O27" s="285"/>
    </row>
    <row r="28" spans="1:15" ht="25.5" x14ac:dyDescent="0.2">
      <c r="A28" s="128">
        <v>1</v>
      </c>
      <c r="B28" s="111" t="s">
        <v>1326</v>
      </c>
      <c r="C28" s="112" t="s">
        <v>1169</v>
      </c>
      <c r="D28" s="234">
        <v>1</v>
      </c>
      <c r="E28" s="305"/>
      <c r="F28" s="306"/>
      <c r="G28" s="306"/>
      <c r="H28" s="306"/>
      <c r="I28" s="306"/>
      <c r="J28" s="306"/>
      <c r="K28" s="306"/>
      <c r="L28" s="306"/>
      <c r="M28" s="306"/>
      <c r="N28" s="306"/>
      <c r="O28" s="306"/>
    </row>
    <row r="29" spans="1:15" ht="12.75" customHeight="1" x14ac:dyDescent="0.2">
      <c r="A29" s="128">
        <f>A28+1</f>
        <v>2</v>
      </c>
      <c r="B29" s="113" t="s">
        <v>1324</v>
      </c>
      <c r="C29" s="112" t="s">
        <v>1169</v>
      </c>
      <c r="D29" s="234">
        <v>2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8">
        <f t="shared" ref="A30:A38" si="0">A29+1</f>
        <v>3</v>
      </c>
      <c r="B30" s="113" t="s">
        <v>1218</v>
      </c>
      <c r="C30" s="112" t="s">
        <v>1169</v>
      </c>
      <c r="D30" s="234">
        <v>2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8">
        <f t="shared" si="0"/>
        <v>4</v>
      </c>
      <c r="B31" s="113" t="s">
        <v>1227</v>
      </c>
      <c r="C31" s="112" t="s">
        <v>1169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8">
        <f t="shared" si="0"/>
        <v>5</v>
      </c>
      <c r="B32" s="113" t="s">
        <v>1228</v>
      </c>
      <c r="C32" s="112" t="s">
        <v>1169</v>
      </c>
      <c r="D32" s="234">
        <v>20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8">
        <f t="shared" si="0"/>
        <v>6</v>
      </c>
      <c r="B33" s="111" t="s">
        <v>1230</v>
      </c>
      <c r="C33" s="112" t="s">
        <v>173</v>
      </c>
      <c r="D33" s="234">
        <v>100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8">
        <f t="shared" si="0"/>
        <v>7</v>
      </c>
      <c r="B34" s="111" t="s">
        <v>1231</v>
      </c>
      <c r="C34" s="112" t="s">
        <v>173</v>
      </c>
      <c r="D34" s="234">
        <v>100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8">
        <f t="shared" si="0"/>
        <v>8</v>
      </c>
      <c r="B35" s="111" t="s">
        <v>1325</v>
      </c>
      <c r="C35" s="112" t="s">
        <v>173</v>
      </c>
      <c r="D35" s="234">
        <v>120</v>
      </c>
      <c r="E35" s="305"/>
      <c r="F35" s="306"/>
      <c r="G35" s="306"/>
      <c r="H35" s="306"/>
      <c r="I35" s="306"/>
      <c r="J35" s="306"/>
      <c r="K35" s="306"/>
      <c r="L35" s="306"/>
      <c r="M35" s="306"/>
      <c r="N35" s="306"/>
      <c r="O35" s="306"/>
    </row>
    <row r="36" spans="1:15" ht="12.75" customHeight="1" x14ac:dyDescent="0.2">
      <c r="A36" s="128">
        <f t="shared" si="0"/>
        <v>9</v>
      </c>
      <c r="B36" s="111" t="s">
        <v>1232</v>
      </c>
      <c r="C36" s="112" t="s">
        <v>1169</v>
      </c>
      <c r="D36" s="234">
        <v>2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ht="12.75" customHeight="1" x14ac:dyDescent="0.2">
      <c r="A37" s="128">
        <f t="shared" si="0"/>
        <v>10</v>
      </c>
      <c r="B37" s="113" t="s">
        <v>1174</v>
      </c>
      <c r="C37" s="112" t="s">
        <v>173</v>
      </c>
      <c r="D37" s="234">
        <v>100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ht="12.75" customHeight="1" x14ac:dyDescent="0.2">
      <c r="A38" s="128">
        <f t="shared" si="0"/>
        <v>11</v>
      </c>
      <c r="B38" s="111" t="s">
        <v>689</v>
      </c>
      <c r="C38" s="112" t="s">
        <v>1177</v>
      </c>
      <c r="D38" s="234">
        <v>1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x14ac:dyDescent="0.2">
      <c r="A39" s="13"/>
      <c r="B39" s="48" t="s">
        <v>204</v>
      </c>
      <c r="C39" s="13"/>
      <c r="D39" s="255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13"/>
      <c r="B40" s="213" t="s">
        <v>629</v>
      </c>
      <c r="C40" s="248"/>
      <c r="D40" s="19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13"/>
      <c r="B41" s="216" t="s">
        <v>630</v>
      </c>
      <c r="C41" s="3"/>
      <c r="D41" s="255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D42" s="54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x14ac:dyDescent="0.2">
      <c r="D43" s="54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">
      <c r="D44" s="54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</row>
    <row r="45" spans="1:15" s="31" customFormat="1" ht="18" x14ac:dyDescent="0.2">
      <c r="B45" s="217" t="s">
        <v>1340</v>
      </c>
      <c r="D45" s="218"/>
      <c r="F45" s="217" t="s">
        <v>1342</v>
      </c>
      <c r="G45" s="217"/>
      <c r="H45" s="218"/>
      <c r="I45" s="218"/>
      <c r="J45" s="219"/>
      <c r="K45" s="219"/>
      <c r="L45" s="219"/>
      <c r="M45" s="219"/>
      <c r="N45" s="219"/>
      <c r="O45" s="219"/>
    </row>
    <row r="46" spans="1:15" s="31" customFormat="1" ht="18" x14ac:dyDescent="0.2">
      <c r="B46" s="220" t="s">
        <v>1132</v>
      </c>
      <c r="D46" s="221"/>
      <c r="E46" s="219"/>
      <c r="F46" s="222"/>
      <c r="G46" s="222"/>
      <c r="J46" s="220" t="s">
        <v>1132</v>
      </c>
      <c r="K46" s="219"/>
      <c r="L46" s="223"/>
      <c r="M46" s="223"/>
      <c r="N46" s="223"/>
      <c r="O46" s="219"/>
    </row>
    <row r="47" spans="1:15" s="31" customFormat="1" x14ac:dyDescent="0.2">
      <c r="B47" s="220"/>
      <c r="D47" s="221"/>
      <c r="E47" s="219"/>
      <c r="H47" s="224"/>
      <c r="I47" s="224"/>
      <c r="J47" s="219"/>
      <c r="K47" s="219"/>
      <c r="L47" s="223"/>
      <c r="M47" s="223"/>
      <c r="N47" s="223"/>
      <c r="O47" s="219"/>
    </row>
    <row r="48" spans="1:15" s="31" customFormat="1" x14ac:dyDescent="0.2">
      <c r="B48" s="217" t="s">
        <v>1341</v>
      </c>
      <c r="D48" s="224"/>
      <c r="E48" s="219"/>
      <c r="F48" s="217" t="s">
        <v>1343</v>
      </c>
      <c r="G48" s="217"/>
      <c r="H48" s="219"/>
      <c r="I48" s="219"/>
      <c r="J48" s="219"/>
      <c r="K48" s="219"/>
      <c r="L48" s="223"/>
      <c r="M48" s="223"/>
      <c r="N48" s="223"/>
      <c r="O48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conditionalFormatting sqref="C23:C24 C16:C21 C26 C29:D34">
    <cfRule type="cellIs" dxfId="33" priority="13" stopIfTrue="1" operator="equal">
      <formula>0</formula>
    </cfRule>
    <cfRule type="expression" dxfId="32" priority="14" stopIfTrue="1">
      <formula>#DIV/0!</formula>
    </cfRule>
  </conditionalFormatting>
  <conditionalFormatting sqref="C22">
    <cfRule type="cellIs" dxfId="31" priority="11" stopIfTrue="1" operator="equal">
      <formula>0</formula>
    </cfRule>
    <cfRule type="expression" dxfId="30" priority="12" stopIfTrue="1">
      <formula>#DIV/0!</formula>
    </cfRule>
  </conditionalFormatting>
  <conditionalFormatting sqref="C25">
    <cfRule type="cellIs" dxfId="29" priority="9" stopIfTrue="1" operator="equal">
      <formula>0</formula>
    </cfRule>
    <cfRule type="expression" dxfId="28" priority="10" stopIfTrue="1">
      <formula>#DIV/0!</formula>
    </cfRule>
  </conditionalFormatting>
  <conditionalFormatting sqref="C36:C38">
    <cfRule type="cellIs" dxfId="27" priority="7" stopIfTrue="1" operator="equal">
      <formula>0</formula>
    </cfRule>
    <cfRule type="expression" dxfId="26" priority="8" stopIfTrue="1">
      <formula>#DIV/0!</formula>
    </cfRule>
  </conditionalFormatting>
  <conditionalFormatting sqref="D36:D38">
    <cfRule type="cellIs" dxfId="25" priority="5" stopIfTrue="1" operator="equal">
      <formula>0</formula>
    </cfRule>
    <cfRule type="expression" dxfId="24" priority="6" stopIfTrue="1">
      <formula>#DIV/0!</formula>
    </cfRule>
  </conditionalFormatting>
  <conditionalFormatting sqref="C35">
    <cfRule type="cellIs" dxfId="23" priority="3" stopIfTrue="1" operator="equal">
      <formula>0</formula>
    </cfRule>
    <cfRule type="expression" dxfId="22" priority="4" stopIfTrue="1">
      <formula>#DIV/0!</formula>
    </cfRule>
  </conditionalFormatting>
  <conditionalFormatting sqref="C28">
    <cfRule type="cellIs" dxfId="21" priority="1" stopIfTrue="1" operator="equal">
      <formula>0</formula>
    </cfRule>
    <cfRule type="expression" dxfId="20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1"/>
  <sheetViews>
    <sheetView showZeros="0" zoomScaleNormal="100" workbookViewId="0">
      <selection activeCell="I17" sqref="I17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66" customWidth="1"/>
    <col min="6" max="6" width="7.5703125" style="66" customWidth="1"/>
    <col min="7" max="7" width="9" style="66" customWidth="1"/>
    <col min="8" max="9" width="7" style="66" customWidth="1"/>
    <col min="10" max="10" width="8.42578125" style="66" customWidth="1"/>
    <col min="11" max="11" width="6.28515625" style="66" customWidth="1"/>
    <col min="12" max="12" width="8.85546875" style="66" customWidth="1"/>
    <col min="13" max="13" width="10.5703125" style="66" bestFit="1" customWidth="1"/>
    <col min="14" max="14" width="6.5703125" style="66" customWidth="1"/>
    <col min="15" max="15" width="9.140625" style="66"/>
    <col min="16" max="16384" width="9.140625" style="5"/>
  </cols>
  <sheetData>
    <row r="1" spans="1:15" x14ac:dyDescent="0.2">
      <c r="A1" s="315" t="s">
        <v>1085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1147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1131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1329</v>
      </c>
      <c r="G8" s="66" t="s">
        <v>181</v>
      </c>
      <c r="I8" s="320"/>
      <c r="J8" s="320"/>
      <c r="K8" s="124" t="s">
        <v>626</v>
      </c>
    </row>
    <row r="9" spans="1:15" x14ac:dyDescent="0.2">
      <c r="G9" s="72"/>
      <c r="H9" s="6" t="s">
        <v>1134</v>
      </c>
      <c r="I9" s="140"/>
      <c r="J9" s="72"/>
    </row>
    <row r="10" spans="1:15" x14ac:dyDescent="0.2">
      <c r="A10" s="5" t="s">
        <v>1146</v>
      </c>
    </row>
    <row r="11" spans="1:15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25.5" x14ac:dyDescent="0.2">
      <c r="A15" s="122">
        <v>1</v>
      </c>
      <c r="B15" s="45" t="s">
        <v>873</v>
      </c>
      <c r="C15" s="3" t="s">
        <v>205</v>
      </c>
      <c r="D15" s="4">
        <v>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25.5" x14ac:dyDescent="0.2">
      <c r="A16" s="122">
        <v>2</v>
      </c>
      <c r="B16" s="45" t="s">
        <v>1026</v>
      </c>
      <c r="C16" s="3" t="s">
        <v>205</v>
      </c>
      <c r="D16" s="4">
        <v>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ht="25.5" x14ac:dyDescent="0.2">
      <c r="A17" s="122">
        <v>3</v>
      </c>
      <c r="B17" s="45" t="s">
        <v>1027</v>
      </c>
      <c r="C17" s="3" t="s">
        <v>205</v>
      </c>
      <c r="D17" s="4">
        <v>2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51" x14ac:dyDescent="0.2">
      <c r="A18" s="122">
        <v>4</v>
      </c>
      <c r="B18" s="45" t="s">
        <v>1028</v>
      </c>
      <c r="C18" s="3" t="s">
        <v>205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">
      <c r="A19" s="122">
        <v>5</v>
      </c>
      <c r="B19" s="45" t="s">
        <v>1029</v>
      </c>
      <c r="C19" s="3" t="s">
        <v>205</v>
      </c>
      <c r="D19" s="4">
        <v>2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38.25" x14ac:dyDescent="0.2">
      <c r="A20" s="122">
        <v>6</v>
      </c>
      <c r="B20" s="45" t="s">
        <v>1030</v>
      </c>
      <c r="C20" s="3" t="s">
        <v>205</v>
      </c>
      <c r="D20" s="4">
        <v>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122">
        <v>7</v>
      </c>
      <c r="B21" s="45" t="s">
        <v>1084</v>
      </c>
      <c r="C21" s="1" t="s">
        <v>205</v>
      </c>
      <c r="D21" s="206">
        <v>1</v>
      </c>
      <c r="E21" s="206"/>
      <c r="F21" s="206"/>
      <c r="G21" s="4"/>
      <c r="H21" s="4"/>
      <c r="I21" s="4"/>
      <c r="J21" s="4"/>
      <c r="K21" s="4"/>
      <c r="L21" s="4"/>
      <c r="M21" s="4"/>
      <c r="N21" s="4"/>
      <c r="O21" s="4"/>
    </row>
    <row r="22" spans="1:15" s="30" customFormat="1" x14ac:dyDescent="0.2">
      <c r="A22" s="82"/>
      <c r="B22" s="48" t="s">
        <v>204</v>
      </c>
      <c r="C22" s="13"/>
      <c r="D22" s="255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A23" s="13"/>
      <c r="B23" s="213" t="s">
        <v>629</v>
      </c>
      <c r="C23" s="248"/>
      <c r="D23" s="19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s="30" customFormat="1" x14ac:dyDescent="0.2">
      <c r="A24" s="82"/>
      <c r="B24" s="216" t="s">
        <v>630</v>
      </c>
      <c r="C24" s="3"/>
      <c r="D24" s="25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x14ac:dyDescent="0.2">
      <c r="D26" s="54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</row>
    <row r="27" spans="1:15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5" s="31" customFormat="1" ht="18" x14ac:dyDescent="0.2">
      <c r="B28" s="217" t="s">
        <v>1340</v>
      </c>
      <c r="D28" s="218"/>
      <c r="F28" s="217" t="s">
        <v>1342</v>
      </c>
      <c r="G28" s="217"/>
      <c r="H28" s="218"/>
      <c r="I28" s="218"/>
      <c r="J28" s="219"/>
      <c r="K28" s="219"/>
      <c r="L28" s="219"/>
      <c r="M28" s="219"/>
      <c r="N28" s="219"/>
      <c r="O28" s="219"/>
    </row>
    <row r="29" spans="1:15" s="31" customFormat="1" ht="18" x14ac:dyDescent="0.2">
      <c r="B29" s="220" t="s">
        <v>1132</v>
      </c>
      <c r="D29" s="221"/>
      <c r="E29" s="219"/>
      <c r="F29" s="222"/>
      <c r="G29" s="222"/>
      <c r="J29" s="220" t="s">
        <v>1132</v>
      </c>
      <c r="K29" s="219"/>
      <c r="L29" s="223"/>
      <c r="M29" s="223"/>
      <c r="N29" s="223"/>
      <c r="O29" s="219"/>
    </row>
    <row r="30" spans="1:15" s="31" customFormat="1" x14ac:dyDescent="0.2">
      <c r="B30" s="220"/>
      <c r="D30" s="221"/>
      <c r="E30" s="219"/>
      <c r="H30" s="224"/>
      <c r="I30" s="224"/>
      <c r="J30" s="219"/>
      <c r="K30" s="219"/>
      <c r="L30" s="223"/>
      <c r="M30" s="223"/>
      <c r="N30" s="223"/>
      <c r="O30" s="219"/>
    </row>
    <row r="31" spans="1:15" s="31" customFormat="1" x14ac:dyDescent="0.2">
      <c r="B31" s="217" t="s">
        <v>1341</v>
      </c>
      <c r="D31" s="224"/>
      <c r="E31" s="219"/>
      <c r="F31" s="217" t="s">
        <v>1343</v>
      </c>
      <c r="G31" s="217"/>
      <c r="H31" s="219"/>
      <c r="I31" s="219"/>
      <c r="J31" s="219"/>
      <c r="K31" s="219"/>
      <c r="L31" s="223"/>
      <c r="M31" s="223"/>
      <c r="N31" s="223"/>
      <c r="O31" s="219"/>
    </row>
  </sheetData>
  <mergeCells count="20">
    <mergeCell ref="M12:M14"/>
    <mergeCell ref="K12:K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L12:L14"/>
    <mergeCell ref="A1:J1"/>
    <mergeCell ref="A2:J2"/>
    <mergeCell ref="I8:J8"/>
    <mergeCell ref="J12:J14"/>
    <mergeCell ref="A11:A14"/>
    <mergeCell ref="B11:B14"/>
    <mergeCell ref="C11:C14"/>
    <mergeCell ref="D11:D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0"/>
  <sheetViews>
    <sheetView showZeros="0" zoomScaleNormal="100" zoomScaleSheetLayoutView="70" workbookViewId="0">
      <selection activeCell="J18" sqref="J18"/>
    </sheetView>
  </sheetViews>
  <sheetFormatPr defaultRowHeight="12.75" x14ac:dyDescent="0.2"/>
  <cols>
    <col min="1" max="1" width="6.28515625" style="107" customWidth="1"/>
    <col min="2" max="2" width="38.28515625" style="107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.7109375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107"/>
    <col min="256" max="256" width="8.7109375" style="107" customWidth="1"/>
    <col min="257" max="257" width="8.85546875" style="107" customWidth="1"/>
    <col min="258" max="258" width="42.42578125" style="107" customWidth="1"/>
    <col min="259" max="259" width="7.85546875" style="107" customWidth="1"/>
    <col min="260" max="260" width="9.140625" style="107"/>
    <col min="261" max="261" width="10.7109375" style="107" customWidth="1"/>
    <col min="262" max="262" width="10.85546875" style="107" customWidth="1"/>
    <col min="263" max="263" width="11" style="107" customWidth="1"/>
    <col min="264" max="264" width="12.140625" style="107" customWidth="1"/>
    <col min="265" max="265" width="11.7109375" style="107" customWidth="1"/>
    <col min="266" max="268" width="11.5703125" style="107" customWidth="1"/>
    <col min="269" max="269" width="12.42578125" style="107" customWidth="1"/>
    <col min="270" max="270" width="12.7109375" style="107" customWidth="1"/>
    <col min="271" max="271" width="13.7109375" style="107" customWidth="1"/>
    <col min="272" max="511" width="9.140625" style="107"/>
    <col min="512" max="512" width="8.7109375" style="107" customWidth="1"/>
    <col min="513" max="513" width="8.85546875" style="107" customWidth="1"/>
    <col min="514" max="514" width="42.42578125" style="107" customWidth="1"/>
    <col min="515" max="515" width="7.85546875" style="107" customWidth="1"/>
    <col min="516" max="516" width="9.140625" style="107"/>
    <col min="517" max="517" width="10.7109375" style="107" customWidth="1"/>
    <col min="518" max="518" width="10.85546875" style="107" customWidth="1"/>
    <col min="519" max="519" width="11" style="107" customWidth="1"/>
    <col min="520" max="520" width="12.140625" style="107" customWidth="1"/>
    <col min="521" max="521" width="11.7109375" style="107" customWidth="1"/>
    <col min="522" max="524" width="11.5703125" style="107" customWidth="1"/>
    <col min="525" max="525" width="12.42578125" style="107" customWidth="1"/>
    <col min="526" max="526" width="12.7109375" style="107" customWidth="1"/>
    <col min="527" max="527" width="13.7109375" style="107" customWidth="1"/>
    <col min="528" max="767" width="9.140625" style="107"/>
    <col min="768" max="768" width="8.7109375" style="107" customWidth="1"/>
    <col min="769" max="769" width="8.85546875" style="107" customWidth="1"/>
    <col min="770" max="770" width="42.42578125" style="107" customWidth="1"/>
    <col min="771" max="771" width="7.85546875" style="107" customWidth="1"/>
    <col min="772" max="772" width="9.140625" style="107"/>
    <col min="773" max="773" width="10.7109375" style="107" customWidth="1"/>
    <col min="774" max="774" width="10.85546875" style="107" customWidth="1"/>
    <col min="775" max="775" width="11" style="107" customWidth="1"/>
    <col min="776" max="776" width="12.140625" style="107" customWidth="1"/>
    <col min="777" max="777" width="11.7109375" style="107" customWidth="1"/>
    <col min="778" max="780" width="11.5703125" style="107" customWidth="1"/>
    <col min="781" max="781" width="12.42578125" style="107" customWidth="1"/>
    <col min="782" max="782" width="12.7109375" style="107" customWidth="1"/>
    <col min="783" max="783" width="13.7109375" style="107" customWidth="1"/>
    <col min="784" max="1023" width="9.140625" style="107"/>
    <col min="1024" max="1024" width="8.7109375" style="107" customWidth="1"/>
    <col min="1025" max="1025" width="8.85546875" style="107" customWidth="1"/>
    <col min="1026" max="1026" width="42.42578125" style="107" customWidth="1"/>
    <col min="1027" max="1027" width="7.85546875" style="107" customWidth="1"/>
    <col min="1028" max="1028" width="9.140625" style="107"/>
    <col min="1029" max="1029" width="10.7109375" style="107" customWidth="1"/>
    <col min="1030" max="1030" width="10.85546875" style="107" customWidth="1"/>
    <col min="1031" max="1031" width="11" style="107" customWidth="1"/>
    <col min="1032" max="1032" width="12.140625" style="107" customWidth="1"/>
    <col min="1033" max="1033" width="11.7109375" style="107" customWidth="1"/>
    <col min="1034" max="1036" width="11.5703125" style="107" customWidth="1"/>
    <col min="1037" max="1037" width="12.42578125" style="107" customWidth="1"/>
    <col min="1038" max="1038" width="12.7109375" style="107" customWidth="1"/>
    <col min="1039" max="1039" width="13.7109375" style="107" customWidth="1"/>
    <col min="1040" max="1279" width="9.140625" style="107"/>
    <col min="1280" max="1280" width="8.7109375" style="107" customWidth="1"/>
    <col min="1281" max="1281" width="8.85546875" style="107" customWidth="1"/>
    <col min="1282" max="1282" width="42.42578125" style="107" customWidth="1"/>
    <col min="1283" max="1283" width="7.85546875" style="107" customWidth="1"/>
    <col min="1284" max="1284" width="9.140625" style="107"/>
    <col min="1285" max="1285" width="10.7109375" style="107" customWidth="1"/>
    <col min="1286" max="1286" width="10.85546875" style="107" customWidth="1"/>
    <col min="1287" max="1287" width="11" style="107" customWidth="1"/>
    <col min="1288" max="1288" width="12.140625" style="107" customWidth="1"/>
    <col min="1289" max="1289" width="11.7109375" style="107" customWidth="1"/>
    <col min="1290" max="1292" width="11.5703125" style="107" customWidth="1"/>
    <col min="1293" max="1293" width="12.42578125" style="107" customWidth="1"/>
    <col min="1294" max="1294" width="12.7109375" style="107" customWidth="1"/>
    <col min="1295" max="1295" width="13.7109375" style="107" customWidth="1"/>
    <col min="1296" max="1535" width="9.140625" style="107"/>
    <col min="1536" max="1536" width="8.7109375" style="107" customWidth="1"/>
    <col min="1537" max="1537" width="8.85546875" style="107" customWidth="1"/>
    <col min="1538" max="1538" width="42.42578125" style="107" customWidth="1"/>
    <col min="1539" max="1539" width="7.85546875" style="107" customWidth="1"/>
    <col min="1540" max="1540" width="9.140625" style="107"/>
    <col min="1541" max="1541" width="10.7109375" style="107" customWidth="1"/>
    <col min="1542" max="1542" width="10.85546875" style="107" customWidth="1"/>
    <col min="1543" max="1543" width="11" style="107" customWidth="1"/>
    <col min="1544" max="1544" width="12.140625" style="107" customWidth="1"/>
    <col min="1545" max="1545" width="11.7109375" style="107" customWidth="1"/>
    <col min="1546" max="1548" width="11.5703125" style="107" customWidth="1"/>
    <col min="1549" max="1549" width="12.42578125" style="107" customWidth="1"/>
    <col min="1550" max="1550" width="12.7109375" style="107" customWidth="1"/>
    <col min="1551" max="1551" width="13.7109375" style="107" customWidth="1"/>
    <col min="1552" max="1791" width="9.140625" style="107"/>
    <col min="1792" max="1792" width="8.7109375" style="107" customWidth="1"/>
    <col min="1793" max="1793" width="8.85546875" style="107" customWidth="1"/>
    <col min="1794" max="1794" width="42.42578125" style="107" customWidth="1"/>
    <col min="1795" max="1795" width="7.85546875" style="107" customWidth="1"/>
    <col min="1796" max="1796" width="9.140625" style="107"/>
    <col min="1797" max="1797" width="10.7109375" style="107" customWidth="1"/>
    <col min="1798" max="1798" width="10.85546875" style="107" customWidth="1"/>
    <col min="1799" max="1799" width="11" style="107" customWidth="1"/>
    <col min="1800" max="1800" width="12.140625" style="107" customWidth="1"/>
    <col min="1801" max="1801" width="11.7109375" style="107" customWidth="1"/>
    <col min="1802" max="1804" width="11.5703125" style="107" customWidth="1"/>
    <col min="1805" max="1805" width="12.42578125" style="107" customWidth="1"/>
    <col min="1806" max="1806" width="12.7109375" style="107" customWidth="1"/>
    <col min="1807" max="1807" width="13.7109375" style="107" customWidth="1"/>
    <col min="1808" max="2047" width="9.140625" style="107"/>
    <col min="2048" max="2048" width="8.7109375" style="107" customWidth="1"/>
    <col min="2049" max="2049" width="8.85546875" style="107" customWidth="1"/>
    <col min="2050" max="2050" width="42.42578125" style="107" customWidth="1"/>
    <col min="2051" max="2051" width="7.85546875" style="107" customWidth="1"/>
    <col min="2052" max="2052" width="9.140625" style="107"/>
    <col min="2053" max="2053" width="10.7109375" style="107" customWidth="1"/>
    <col min="2054" max="2054" width="10.85546875" style="107" customWidth="1"/>
    <col min="2055" max="2055" width="11" style="107" customWidth="1"/>
    <col min="2056" max="2056" width="12.140625" style="107" customWidth="1"/>
    <col min="2057" max="2057" width="11.7109375" style="107" customWidth="1"/>
    <col min="2058" max="2060" width="11.5703125" style="107" customWidth="1"/>
    <col min="2061" max="2061" width="12.42578125" style="107" customWidth="1"/>
    <col min="2062" max="2062" width="12.7109375" style="107" customWidth="1"/>
    <col min="2063" max="2063" width="13.7109375" style="107" customWidth="1"/>
    <col min="2064" max="2303" width="9.140625" style="107"/>
    <col min="2304" max="2304" width="8.7109375" style="107" customWidth="1"/>
    <col min="2305" max="2305" width="8.85546875" style="107" customWidth="1"/>
    <col min="2306" max="2306" width="42.42578125" style="107" customWidth="1"/>
    <col min="2307" max="2307" width="7.85546875" style="107" customWidth="1"/>
    <col min="2308" max="2308" width="9.140625" style="107"/>
    <col min="2309" max="2309" width="10.7109375" style="107" customWidth="1"/>
    <col min="2310" max="2310" width="10.85546875" style="107" customWidth="1"/>
    <col min="2311" max="2311" width="11" style="107" customWidth="1"/>
    <col min="2312" max="2312" width="12.140625" style="107" customWidth="1"/>
    <col min="2313" max="2313" width="11.7109375" style="107" customWidth="1"/>
    <col min="2314" max="2316" width="11.5703125" style="107" customWidth="1"/>
    <col min="2317" max="2317" width="12.42578125" style="107" customWidth="1"/>
    <col min="2318" max="2318" width="12.7109375" style="107" customWidth="1"/>
    <col min="2319" max="2319" width="13.7109375" style="107" customWidth="1"/>
    <col min="2320" max="2559" width="9.140625" style="107"/>
    <col min="2560" max="2560" width="8.7109375" style="107" customWidth="1"/>
    <col min="2561" max="2561" width="8.85546875" style="107" customWidth="1"/>
    <col min="2562" max="2562" width="42.42578125" style="107" customWidth="1"/>
    <col min="2563" max="2563" width="7.85546875" style="107" customWidth="1"/>
    <col min="2564" max="2564" width="9.140625" style="107"/>
    <col min="2565" max="2565" width="10.7109375" style="107" customWidth="1"/>
    <col min="2566" max="2566" width="10.85546875" style="107" customWidth="1"/>
    <col min="2567" max="2567" width="11" style="107" customWidth="1"/>
    <col min="2568" max="2568" width="12.140625" style="107" customWidth="1"/>
    <col min="2569" max="2569" width="11.7109375" style="107" customWidth="1"/>
    <col min="2570" max="2572" width="11.5703125" style="107" customWidth="1"/>
    <col min="2573" max="2573" width="12.42578125" style="107" customWidth="1"/>
    <col min="2574" max="2574" width="12.7109375" style="107" customWidth="1"/>
    <col min="2575" max="2575" width="13.7109375" style="107" customWidth="1"/>
    <col min="2576" max="2815" width="9.140625" style="107"/>
    <col min="2816" max="2816" width="8.7109375" style="107" customWidth="1"/>
    <col min="2817" max="2817" width="8.85546875" style="107" customWidth="1"/>
    <col min="2818" max="2818" width="42.42578125" style="107" customWidth="1"/>
    <col min="2819" max="2819" width="7.85546875" style="107" customWidth="1"/>
    <col min="2820" max="2820" width="9.140625" style="107"/>
    <col min="2821" max="2821" width="10.7109375" style="107" customWidth="1"/>
    <col min="2822" max="2822" width="10.85546875" style="107" customWidth="1"/>
    <col min="2823" max="2823" width="11" style="107" customWidth="1"/>
    <col min="2824" max="2824" width="12.140625" style="107" customWidth="1"/>
    <col min="2825" max="2825" width="11.7109375" style="107" customWidth="1"/>
    <col min="2826" max="2828" width="11.5703125" style="107" customWidth="1"/>
    <col min="2829" max="2829" width="12.42578125" style="107" customWidth="1"/>
    <col min="2830" max="2830" width="12.7109375" style="107" customWidth="1"/>
    <col min="2831" max="2831" width="13.7109375" style="107" customWidth="1"/>
    <col min="2832" max="3071" width="9.140625" style="107"/>
    <col min="3072" max="3072" width="8.7109375" style="107" customWidth="1"/>
    <col min="3073" max="3073" width="8.85546875" style="107" customWidth="1"/>
    <col min="3074" max="3074" width="42.42578125" style="107" customWidth="1"/>
    <col min="3075" max="3075" width="7.85546875" style="107" customWidth="1"/>
    <col min="3076" max="3076" width="9.140625" style="107"/>
    <col min="3077" max="3077" width="10.7109375" style="107" customWidth="1"/>
    <col min="3078" max="3078" width="10.85546875" style="107" customWidth="1"/>
    <col min="3079" max="3079" width="11" style="107" customWidth="1"/>
    <col min="3080" max="3080" width="12.140625" style="107" customWidth="1"/>
    <col min="3081" max="3081" width="11.7109375" style="107" customWidth="1"/>
    <col min="3082" max="3084" width="11.5703125" style="107" customWidth="1"/>
    <col min="3085" max="3085" width="12.42578125" style="107" customWidth="1"/>
    <col min="3086" max="3086" width="12.7109375" style="107" customWidth="1"/>
    <col min="3087" max="3087" width="13.7109375" style="107" customWidth="1"/>
    <col min="3088" max="3327" width="9.140625" style="107"/>
    <col min="3328" max="3328" width="8.7109375" style="107" customWidth="1"/>
    <col min="3329" max="3329" width="8.85546875" style="107" customWidth="1"/>
    <col min="3330" max="3330" width="42.42578125" style="107" customWidth="1"/>
    <col min="3331" max="3331" width="7.85546875" style="107" customWidth="1"/>
    <col min="3332" max="3332" width="9.140625" style="107"/>
    <col min="3333" max="3333" width="10.7109375" style="107" customWidth="1"/>
    <col min="3334" max="3334" width="10.85546875" style="107" customWidth="1"/>
    <col min="3335" max="3335" width="11" style="107" customWidth="1"/>
    <col min="3336" max="3336" width="12.140625" style="107" customWidth="1"/>
    <col min="3337" max="3337" width="11.7109375" style="107" customWidth="1"/>
    <col min="3338" max="3340" width="11.5703125" style="107" customWidth="1"/>
    <col min="3341" max="3341" width="12.42578125" style="107" customWidth="1"/>
    <col min="3342" max="3342" width="12.7109375" style="107" customWidth="1"/>
    <col min="3343" max="3343" width="13.7109375" style="107" customWidth="1"/>
    <col min="3344" max="3583" width="9.140625" style="107"/>
    <col min="3584" max="3584" width="8.7109375" style="107" customWidth="1"/>
    <col min="3585" max="3585" width="8.85546875" style="107" customWidth="1"/>
    <col min="3586" max="3586" width="42.42578125" style="107" customWidth="1"/>
    <col min="3587" max="3587" width="7.85546875" style="107" customWidth="1"/>
    <col min="3588" max="3588" width="9.140625" style="107"/>
    <col min="3589" max="3589" width="10.7109375" style="107" customWidth="1"/>
    <col min="3590" max="3590" width="10.85546875" style="107" customWidth="1"/>
    <col min="3591" max="3591" width="11" style="107" customWidth="1"/>
    <col min="3592" max="3592" width="12.140625" style="107" customWidth="1"/>
    <col min="3593" max="3593" width="11.7109375" style="107" customWidth="1"/>
    <col min="3594" max="3596" width="11.5703125" style="107" customWidth="1"/>
    <col min="3597" max="3597" width="12.42578125" style="107" customWidth="1"/>
    <col min="3598" max="3598" width="12.7109375" style="107" customWidth="1"/>
    <col min="3599" max="3599" width="13.7109375" style="107" customWidth="1"/>
    <col min="3600" max="3839" width="9.140625" style="107"/>
    <col min="3840" max="3840" width="8.7109375" style="107" customWidth="1"/>
    <col min="3841" max="3841" width="8.85546875" style="107" customWidth="1"/>
    <col min="3842" max="3842" width="42.42578125" style="107" customWidth="1"/>
    <col min="3843" max="3843" width="7.85546875" style="107" customWidth="1"/>
    <col min="3844" max="3844" width="9.140625" style="107"/>
    <col min="3845" max="3845" width="10.7109375" style="107" customWidth="1"/>
    <col min="3846" max="3846" width="10.85546875" style="107" customWidth="1"/>
    <col min="3847" max="3847" width="11" style="107" customWidth="1"/>
    <col min="3848" max="3848" width="12.140625" style="107" customWidth="1"/>
    <col min="3849" max="3849" width="11.7109375" style="107" customWidth="1"/>
    <col min="3850" max="3852" width="11.5703125" style="107" customWidth="1"/>
    <col min="3853" max="3853" width="12.42578125" style="107" customWidth="1"/>
    <col min="3854" max="3854" width="12.7109375" style="107" customWidth="1"/>
    <col min="3855" max="3855" width="13.7109375" style="107" customWidth="1"/>
    <col min="3856" max="4095" width="9.140625" style="107"/>
    <col min="4096" max="4096" width="8.7109375" style="107" customWidth="1"/>
    <col min="4097" max="4097" width="8.85546875" style="107" customWidth="1"/>
    <col min="4098" max="4098" width="42.42578125" style="107" customWidth="1"/>
    <col min="4099" max="4099" width="7.85546875" style="107" customWidth="1"/>
    <col min="4100" max="4100" width="9.140625" style="107"/>
    <col min="4101" max="4101" width="10.7109375" style="107" customWidth="1"/>
    <col min="4102" max="4102" width="10.85546875" style="107" customWidth="1"/>
    <col min="4103" max="4103" width="11" style="107" customWidth="1"/>
    <col min="4104" max="4104" width="12.140625" style="107" customWidth="1"/>
    <col min="4105" max="4105" width="11.7109375" style="107" customWidth="1"/>
    <col min="4106" max="4108" width="11.5703125" style="107" customWidth="1"/>
    <col min="4109" max="4109" width="12.42578125" style="107" customWidth="1"/>
    <col min="4110" max="4110" width="12.7109375" style="107" customWidth="1"/>
    <col min="4111" max="4111" width="13.7109375" style="107" customWidth="1"/>
    <col min="4112" max="4351" width="9.140625" style="107"/>
    <col min="4352" max="4352" width="8.7109375" style="107" customWidth="1"/>
    <col min="4353" max="4353" width="8.85546875" style="107" customWidth="1"/>
    <col min="4354" max="4354" width="42.42578125" style="107" customWidth="1"/>
    <col min="4355" max="4355" width="7.85546875" style="107" customWidth="1"/>
    <col min="4356" max="4356" width="9.140625" style="107"/>
    <col min="4357" max="4357" width="10.7109375" style="107" customWidth="1"/>
    <col min="4358" max="4358" width="10.85546875" style="107" customWidth="1"/>
    <col min="4359" max="4359" width="11" style="107" customWidth="1"/>
    <col min="4360" max="4360" width="12.140625" style="107" customWidth="1"/>
    <col min="4361" max="4361" width="11.7109375" style="107" customWidth="1"/>
    <col min="4362" max="4364" width="11.5703125" style="107" customWidth="1"/>
    <col min="4365" max="4365" width="12.42578125" style="107" customWidth="1"/>
    <col min="4366" max="4366" width="12.7109375" style="107" customWidth="1"/>
    <col min="4367" max="4367" width="13.7109375" style="107" customWidth="1"/>
    <col min="4368" max="4607" width="9.140625" style="107"/>
    <col min="4608" max="4608" width="8.7109375" style="107" customWidth="1"/>
    <col min="4609" max="4609" width="8.85546875" style="107" customWidth="1"/>
    <col min="4610" max="4610" width="42.42578125" style="107" customWidth="1"/>
    <col min="4611" max="4611" width="7.85546875" style="107" customWidth="1"/>
    <col min="4612" max="4612" width="9.140625" style="107"/>
    <col min="4613" max="4613" width="10.7109375" style="107" customWidth="1"/>
    <col min="4614" max="4614" width="10.85546875" style="107" customWidth="1"/>
    <col min="4615" max="4615" width="11" style="107" customWidth="1"/>
    <col min="4616" max="4616" width="12.140625" style="107" customWidth="1"/>
    <col min="4617" max="4617" width="11.7109375" style="107" customWidth="1"/>
    <col min="4618" max="4620" width="11.5703125" style="107" customWidth="1"/>
    <col min="4621" max="4621" width="12.42578125" style="107" customWidth="1"/>
    <col min="4622" max="4622" width="12.7109375" style="107" customWidth="1"/>
    <col min="4623" max="4623" width="13.7109375" style="107" customWidth="1"/>
    <col min="4624" max="4863" width="9.140625" style="107"/>
    <col min="4864" max="4864" width="8.7109375" style="107" customWidth="1"/>
    <col min="4865" max="4865" width="8.85546875" style="107" customWidth="1"/>
    <col min="4866" max="4866" width="42.42578125" style="107" customWidth="1"/>
    <col min="4867" max="4867" width="7.85546875" style="107" customWidth="1"/>
    <col min="4868" max="4868" width="9.140625" style="107"/>
    <col min="4869" max="4869" width="10.7109375" style="107" customWidth="1"/>
    <col min="4870" max="4870" width="10.85546875" style="107" customWidth="1"/>
    <col min="4871" max="4871" width="11" style="107" customWidth="1"/>
    <col min="4872" max="4872" width="12.140625" style="107" customWidth="1"/>
    <col min="4873" max="4873" width="11.7109375" style="107" customWidth="1"/>
    <col min="4874" max="4876" width="11.5703125" style="107" customWidth="1"/>
    <col min="4877" max="4877" width="12.42578125" style="107" customWidth="1"/>
    <col min="4878" max="4878" width="12.7109375" style="107" customWidth="1"/>
    <col min="4879" max="4879" width="13.7109375" style="107" customWidth="1"/>
    <col min="4880" max="5119" width="9.140625" style="107"/>
    <col min="5120" max="5120" width="8.7109375" style="107" customWidth="1"/>
    <col min="5121" max="5121" width="8.85546875" style="107" customWidth="1"/>
    <col min="5122" max="5122" width="42.42578125" style="107" customWidth="1"/>
    <col min="5123" max="5123" width="7.85546875" style="107" customWidth="1"/>
    <col min="5124" max="5124" width="9.140625" style="107"/>
    <col min="5125" max="5125" width="10.7109375" style="107" customWidth="1"/>
    <col min="5126" max="5126" width="10.85546875" style="107" customWidth="1"/>
    <col min="5127" max="5127" width="11" style="107" customWidth="1"/>
    <col min="5128" max="5128" width="12.140625" style="107" customWidth="1"/>
    <col min="5129" max="5129" width="11.7109375" style="107" customWidth="1"/>
    <col min="5130" max="5132" width="11.5703125" style="107" customWidth="1"/>
    <col min="5133" max="5133" width="12.42578125" style="107" customWidth="1"/>
    <col min="5134" max="5134" width="12.7109375" style="107" customWidth="1"/>
    <col min="5135" max="5135" width="13.7109375" style="107" customWidth="1"/>
    <col min="5136" max="5375" width="9.140625" style="107"/>
    <col min="5376" max="5376" width="8.7109375" style="107" customWidth="1"/>
    <col min="5377" max="5377" width="8.85546875" style="107" customWidth="1"/>
    <col min="5378" max="5378" width="42.42578125" style="107" customWidth="1"/>
    <col min="5379" max="5379" width="7.85546875" style="107" customWidth="1"/>
    <col min="5380" max="5380" width="9.140625" style="107"/>
    <col min="5381" max="5381" width="10.7109375" style="107" customWidth="1"/>
    <col min="5382" max="5382" width="10.85546875" style="107" customWidth="1"/>
    <col min="5383" max="5383" width="11" style="107" customWidth="1"/>
    <col min="5384" max="5384" width="12.140625" style="107" customWidth="1"/>
    <col min="5385" max="5385" width="11.7109375" style="107" customWidth="1"/>
    <col min="5386" max="5388" width="11.5703125" style="107" customWidth="1"/>
    <col min="5389" max="5389" width="12.42578125" style="107" customWidth="1"/>
    <col min="5390" max="5390" width="12.7109375" style="107" customWidth="1"/>
    <col min="5391" max="5391" width="13.7109375" style="107" customWidth="1"/>
    <col min="5392" max="5631" width="9.140625" style="107"/>
    <col min="5632" max="5632" width="8.7109375" style="107" customWidth="1"/>
    <col min="5633" max="5633" width="8.85546875" style="107" customWidth="1"/>
    <col min="5634" max="5634" width="42.42578125" style="107" customWidth="1"/>
    <col min="5635" max="5635" width="7.85546875" style="107" customWidth="1"/>
    <col min="5636" max="5636" width="9.140625" style="107"/>
    <col min="5637" max="5637" width="10.7109375" style="107" customWidth="1"/>
    <col min="5638" max="5638" width="10.85546875" style="107" customWidth="1"/>
    <col min="5639" max="5639" width="11" style="107" customWidth="1"/>
    <col min="5640" max="5640" width="12.140625" style="107" customWidth="1"/>
    <col min="5641" max="5641" width="11.7109375" style="107" customWidth="1"/>
    <col min="5642" max="5644" width="11.5703125" style="107" customWidth="1"/>
    <col min="5645" max="5645" width="12.42578125" style="107" customWidth="1"/>
    <col min="5646" max="5646" width="12.7109375" style="107" customWidth="1"/>
    <col min="5647" max="5647" width="13.7109375" style="107" customWidth="1"/>
    <col min="5648" max="5887" width="9.140625" style="107"/>
    <col min="5888" max="5888" width="8.7109375" style="107" customWidth="1"/>
    <col min="5889" max="5889" width="8.85546875" style="107" customWidth="1"/>
    <col min="5890" max="5890" width="42.42578125" style="107" customWidth="1"/>
    <col min="5891" max="5891" width="7.85546875" style="107" customWidth="1"/>
    <col min="5892" max="5892" width="9.140625" style="107"/>
    <col min="5893" max="5893" width="10.7109375" style="107" customWidth="1"/>
    <col min="5894" max="5894" width="10.85546875" style="107" customWidth="1"/>
    <col min="5895" max="5895" width="11" style="107" customWidth="1"/>
    <col min="5896" max="5896" width="12.140625" style="107" customWidth="1"/>
    <col min="5897" max="5897" width="11.7109375" style="107" customWidth="1"/>
    <col min="5898" max="5900" width="11.5703125" style="107" customWidth="1"/>
    <col min="5901" max="5901" width="12.42578125" style="107" customWidth="1"/>
    <col min="5902" max="5902" width="12.7109375" style="107" customWidth="1"/>
    <col min="5903" max="5903" width="13.7109375" style="107" customWidth="1"/>
    <col min="5904" max="6143" width="9.140625" style="107"/>
    <col min="6144" max="6144" width="8.7109375" style="107" customWidth="1"/>
    <col min="6145" max="6145" width="8.85546875" style="107" customWidth="1"/>
    <col min="6146" max="6146" width="42.42578125" style="107" customWidth="1"/>
    <col min="6147" max="6147" width="7.85546875" style="107" customWidth="1"/>
    <col min="6148" max="6148" width="9.140625" style="107"/>
    <col min="6149" max="6149" width="10.7109375" style="107" customWidth="1"/>
    <col min="6150" max="6150" width="10.85546875" style="107" customWidth="1"/>
    <col min="6151" max="6151" width="11" style="107" customWidth="1"/>
    <col min="6152" max="6152" width="12.140625" style="107" customWidth="1"/>
    <col min="6153" max="6153" width="11.7109375" style="107" customWidth="1"/>
    <col min="6154" max="6156" width="11.5703125" style="107" customWidth="1"/>
    <col min="6157" max="6157" width="12.42578125" style="107" customWidth="1"/>
    <col min="6158" max="6158" width="12.7109375" style="107" customWidth="1"/>
    <col min="6159" max="6159" width="13.7109375" style="107" customWidth="1"/>
    <col min="6160" max="6399" width="9.140625" style="107"/>
    <col min="6400" max="6400" width="8.7109375" style="107" customWidth="1"/>
    <col min="6401" max="6401" width="8.85546875" style="107" customWidth="1"/>
    <col min="6402" max="6402" width="42.42578125" style="107" customWidth="1"/>
    <col min="6403" max="6403" width="7.85546875" style="107" customWidth="1"/>
    <col min="6404" max="6404" width="9.140625" style="107"/>
    <col min="6405" max="6405" width="10.7109375" style="107" customWidth="1"/>
    <col min="6406" max="6406" width="10.85546875" style="107" customWidth="1"/>
    <col min="6407" max="6407" width="11" style="107" customWidth="1"/>
    <col min="6408" max="6408" width="12.140625" style="107" customWidth="1"/>
    <col min="6409" max="6409" width="11.7109375" style="107" customWidth="1"/>
    <col min="6410" max="6412" width="11.5703125" style="107" customWidth="1"/>
    <col min="6413" max="6413" width="12.42578125" style="107" customWidth="1"/>
    <col min="6414" max="6414" width="12.7109375" style="107" customWidth="1"/>
    <col min="6415" max="6415" width="13.7109375" style="107" customWidth="1"/>
    <col min="6416" max="6655" width="9.140625" style="107"/>
    <col min="6656" max="6656" width="8.7109375" style="107" customWidth="1"/>
    <col min="6657" max="6657" width="8.85546875" style="107" customWidth="1"/>
    <col min="6658" max="6658" width="42.42578125" style="107" customWidth="1"/>
    <col min="6659" max="6659" width="7.85546875" style="107" customWidth="1"/>
    <col min="6660" max="6660" width="9.140625" style="107"/>
    <col min="6661" max="6661" width="10.7109375" style="107" customWidth="1"/>
    <col min="6662" max="6662" width="10.85546875" style="107" customWidth="1"/>
    <col min="6663" max="6663" width="11" style="107" customWidth="1"/>
    <col min="6664" max="6664" width="12.140625" style="107" customWidth="1"/>
    <col min="6665" max="6665" width="11.7109375" style="107" customWidth="1"/>
    <col min="6666" max="6668" width="11.5703125" style="107" customWidth="1"/>
    <col min="6669" max="6669" width="12.42578125" style="107" customWidth="1"/>
    <col min="6670" max="6670" width="12.7109375" style="107" customWidth="1"/>
    <col min="6671" max="6671" width="13.7109375" style="107" customWidth="1"/>
    <col min="6672" max="6911" width="9.140625" style="107"/>
    <col min="6912" max="6912" width="8.7109375" style="107" customWidth="1"/>
    <col min="6913" max="6913" width="8.85546875" style="107" customWidth="1"/>
    <col min="6914" max="6914" width="42.42578125" style="107" customWidth="1"/>
    <col min="6915" max="6915" width="7.85546875" style="107" customWidth="1"/>
    <col min="6916" max="6916" width="9.140625" style="107"/>
    <col min="6917" max="6917" width="10.7109375" style="107" customWidth="1"/>
    <col min="6918" max="6918" width="10.85546875" style="107" customWidth="1"/>
    <col min="6919" max="6919" width="11" style="107" customWidth="1"/>
    <col min="6920" max="6920" width="12.140625" style="107" customWidth="1"/>
    <col min="6921" max="6921" width="11.7109375" style="107" customWidth="1"/>
    <col min="6922" max="6924" width="11.5703125" style="107" customWidth="1"/>
    <col min="6925" max="6925" width="12.42578125" style="107" customWidth="1"/>
    <col min="6926" max="6926" width="12.7109375" style="107" customWidth="1"/>
    <col min="6927" max="6927" width="13.7109375" style="107" customWidth="1"/>
    <col min="6928" max="7167" width="9.140625" style="107"/>
    <col min="7168" max="7168" width="8.7109375" style="107" customWidth="1"/>
    <col min="7169" max="7169" width="8.85546875" style="107" customWidth="1"/>
    <col min="7170" max="7170" width="42.42578125" style="107" customWidth="1"/>
    <col min="7171" max="7171" width="7.85546875" style="107" customWidth="1"/>
    <col min="7172" max="7172" width="9.140625" style="107"/>
    <col min="7173" max="7173" width="10.7109375" style="107" customWidth="1"/>
    <col min="7174" max="7174" width="10.85546875" style="107" customWidth="1"/>
    <col min="7175" max="7175" width="11" style="107" customWidth="1"/>
    <col min="7176" max="7176" width="12.140625" style="107" customWidth="1"/>
    <col min="7177" max="7177" width="11.7109375" style="107" customWidth="1"/>
    <col min="7178" max="7180" width="11.5703125" style="107" customWidth="1"/>
    <col min="7181" max="7181" width="12.42578125" style="107" customWidth="1"/>
    <col min="7182" max="7182" width="12.7109375" style="107" customWidth="1"/>
    <col min="7183" max="7183" width="13.7109375" style="107" customWidth="1"/>
    <col min="7184" max="7423" width="9.140625" style="107"/>
    <col min="7424" max="7424" width="8.7109375" style="107" customWidth="1"/>
    <col min="7425" max="7425" width="8.85546875" style="107" customWidth="1"/>
    <col min="7426" max="7426" width="42.42578125" style="107" customWidth="1"/>
    <col min="7427" max="7427" width="7.85546875" style="107" customWidth="1"/>
    <col min="7428" max="7428" width="9.140625" style="107"/>
    <col min="7429" max="7429" width="10.7109375" style="107" customWidth="1"/>
    <col min="7430" max="7430" width="10.85546875" style="107" customWidth="1"/>
    <col min="7431" max="7431" width="11" style="107" customWidth="1"/>
    <col min="7432" max="7432" width="12.140625" style="107" customWidth="1"/>
    <col min="7433" max="7433" width="11.7109375" style="107" customWidth="1"/>
    <col min="7434" max="7436" width="11.5703125" style="107" customWidth="1"/>
    <col min="7437" max="7437" width="12.42578125" style="107" customWidth="1"/>
    <col min="7438" max="7438" width="12.7109375" style="107" customWidth="1"/>
    <col min="7439" max="7439" width="13.7109375" style="107" customWidth="1"/>
    <col min="7440" max="7679" width="9.140625" style="107"/>
    <col min="7680" max="7680" width="8.7109375" style="107" customWidth="1"/>
    <col min="7681" max="7681" width="8.85546875" style="107" customWidth="1"/>
    <col min="7682" max="7682" width="42.42578125" style="107" customWidth="1"/>
    <col min="7683" max="7683" width="7.85546875" style="107" customWidth="1"/>
    <col min="7684" max="7684" width="9.140625" style="107"/>
    <col min="7685" max="7685" width="10.7109375" style="107" customWidth="1"/>
    <col min="7686" max="7686" width="10.85546875" style="107" customWidth="1"/>
    <col min="7687" max="7687" width="11" style="107" customWidth="1"/>
    <col min="7688" max="7688" width="12.140625" style="107" customWidth="1"/>
    <col min="7689" max="7689" width="11.7109375" style="107" customWidth="1"/>
    <col min="7690" max="7692" width="11.5703125" style="107" customWidth="1"/>
    <col min="7693" max="7693" width="12.42578125" style="107" customWidth="1"/>
    <col min="7694" max="7694" width="12.7109375" style="107" customWidth="1"/>
    <col min="7695" max="7695" width="13.7109375" style="107" customWidth="1"/>
    <col min="7696" max="7935" width="9.140625" style="107"/>
    <col min="7936" max="7936" width="8.7109375" style="107" customWidth="1"/>
    <col min="7937" max="7937" width="8.85546875" style="107" customWidth="1"/>
    <col min="7938" max="7938" width="42.42578125" style="107" customWidth="1"/>
    <col min="7939" max="7939" width="7.85546875" style="107" customWidth="1"/>
    <col min="7940" max="7940" width="9.140625" style="107"/>
    <col min="7941" max="7941" width="10.7109375" style="107" customWidth="1"/>
    <col min="7942" max="7942" width="10.85546875" style="107" customWidth="1"/>
    <col min="7943" max="7943" width="11" style="107" customWidth="1"/>
    <col min="7944" max="7944" width="12.140625" style="107" customWidth="1"/>
    <col min="7945" max="7945" width="11.7109375" style="107" customWidth="1"/>
    <col min="7946" max="7948" width="11.5703125" style="107" customWidth="1"/>
    <col min="7949" max="7949" width="12.42578125" style="107" customWidth="1"/>
    <col min="7950" max="7950" width="12.7109375" style="107" customWidth="1"/>
    <col min="7951" max="7951" width="13.7109375" style="107" customWidth="1"/>
    <col min="7952" max="8191" width="9.140625" style="107"/>
    <col min="8192" max="8192" width="8.7109375" style="107" customWidth="1"/>
    <col min="8193" max="8193" width="8.85546875" style="107" customWidth="1"/>
    <col min="8194" max="8194" width="42.42578125" style="107" customWidth="1"/>
    <col min="8195" max="8195" width="7.85546875" style="107" customWidth="1"/>
    <col min="8196" max="8196" width="9.140625" style="107"/>
    <col min="8197" max="8197" width="10.7109375" style="107" customWidth="1"/>
    <col min="8198" max="8198" width="10.85546875" style="107" customWidth="1"/>
    <col min="8199" max="8199" width="11" style="107" customWidth="1"/>
    <col min="8200" max="8200" width="12.140625" style="107" customWidth="1"/>
    <col min="8201" max="8201" width="11.7109375" style="107" customWidth="1"/>
    <col min="8202" max="8204" width="11.5703125" style="107" customWidth="1"/>
    <col min="8205" max="8205" width="12.42578125" style="107" customWidth="1"/>
    <col min="8206" max="8206" width="12.7109375" style="107" customWidth="1"/>
    <col min="8207" max="8207" width="13.7109375" style="107" customWidth="1"/>
    <col min="8208" max="8447" width="9.140625" style="107"/>
    <col min="8448" max="8448" width="8.7109375" style="107" customWidth="1"/>
    <col min="8449" max="8449" width="8.85546875" style="107" customWidth="1"/>
    <col min="8450" max="8450" width="42.42578125" style="107" customWidth="1"/>
    <col min="8451" max="8451" width="7.85546875" style="107" customWidth="1"/>
    <col min="8452" max="8452" width="9.140625" style="107"/>
    <col min="8453" max="8453" width="10.7109375" style="107" customWidth="1"/>
    <col min="8454" max="8454" width="10.85546875" style="107" customWidth="1"/>
    <col min="8455" max="8455" width="11" style="107" customWidth="1"/>
    <col min="8456" max="8456" width="12.140625" style="107" customWidth="1"/>
    <col min="8457" max="8457" width="11.7109375" style="107" customWidth="1"/>
    <col min="8458" max="8460" width="11.5703125" style="107" customWidth="1"/>
    <col min="8461" max="8461" width="12.42578125" style="107" customWidth="1"/>
    <col min="8462" max="8462" width="12.7109375" style="107" customWidth="1"/>
    <col min="8463" max="8463" width="13.7109375" style="107" customWidth="1"/>
    <col min="8464" max="8703" width="9.140625" style="107"/>
    <col min="8704" max="8704" width="8.7109375" style="107" customWidth="1"/>
    <col min="8705" max="8705" width="8.85546875" style="107" customWidth="1"/>
    <col min="8706" max="8706" width="42.42578125" style="107" customWidth="1"/>
    <col min="8707" max="8707" width="7.85546875" style="107" customWidth="1"/>
    <col min="8708" max="8708" width="9.140625" style="107"/>
    <col min="8709" max="8709" width="10.7109375" style="107" customWidth="1"/>
    <col min="8710" max="8710" width="10.85546875" style="107" customWidth="1"/>
    <col min="8711" max="8711" width="11" style="107" customWidth="1"/>
    <col min="8712" max="8712" width="12.140625" style="107" customWidth="1"/>
    <col min="8713" max="8713" width="11.7109375" style="107" customWidth="1"/>
    <col min="8714" max="8716" width="11.5703125" style="107" customWidth="1"/>
    <col min="8717" max="8717" width="12.42578125" style="107" customWidth="1"/>
    <col min="8718" max="8718" width="12.7109375" style="107" customWidth="1"/>
    <col min="8719" max="8719" width="13.7109375" style="107" customWidth="1"/>
    <col min="8720" max="8959" width="9.140625" style="107"/>
    <col min="8960" max="8960" width="8.7109375" style="107" customWidth="1"/>
    <col min="8961" max="8961" width="8.85546875" style="107" customWidth="1"/>
    <col min="8962" max="8962" width="42.42578125" style="107" customWidth="1"/>
    <col min="8963" max="8963" width="7.85546875" style="107" customWidth="1"/>
    <col min="8964" max="8964" width="9.140625" style="107"/>
    <col min="8965" max="8965" width="10.7109375" style="107" customWidth="1"/>
    <col min="8966" max="8966" width="10.85546875" style="107" customWidth="1"/>
    <col min="8967" max="8967" width="11" style="107" customWidth="1"/>
    <col min="8968" max="8968" width="12.140625" style="107" customWidth="1"/>
    <col min="8969" max="8969" width="11.7109375" style="107" customWidth="1"/>
    <col min="8970" max="8972" width="11.5703125" style="107" customWidth="1"/>
    <col min="8973" max="8973" width="12.42578125" style="107" customWidth="1"/>
    <col min="8974" max="8974" width="12.7109375" style="107" customWidth="1"/>
    <col min="8975" max="8975" width="13.7109375" style="107" customWidth="1"/>
    <col min="8976" max="9215" width="9.140625" style="107"/>
    <col min="9216" max="9216" width="8.7109375" style="107" customWidth="1"/>
    <col min="9217" max="9217" width="8.85546875" style="107" customWidth="1"/>
    <col min="9218" max="9218" width="42.42578125" style="107" customWidth="1"/>
    <col min="9219" max="9219" width="7.85546875" style="107" customWidth="1"/>
    <col min="9220" max="9220" width="9.140625" style="107"/>
    <col min="9221" max="9221" width="10.7109375" style="107" customWidth="1"/>
    <col min="9222" max="9222" width="10.85546875" style="107" customWidth="1"/>
    <col min="9223" max="9223" width="11" style="107" customWidth="1"/>
    <col min="9224" max="9224" width="12.140625" style="107" customWidth="1"/>
    <col min="9225" max="9225" width="11.7109375" style="107" customWidth="1"/>
    <col min="9226" max="9228" width="11.5703125" style="107" customWidth="1"/>
    <col min="9229" max="9229" width="12.42578125" style="107" customWidth="1"/>
    <col min="9230" max="9230" width="12.7109375" style="107" customWidth="1"/>
    <col min="9231" max="9231" width="13.7109375" style="107" customWidth="1"/>
    <col min="9232" max="9471" width="9.140625" style="107"/>
    <col min="9472" max="9472" width="8.7109375" style="107" customWidth="1"/>
    <col min="9473" max="9473" width="8.85546875" style="107" customWidth="1"/>
    <col min="9474" max="9474" width="42.42578125" style="107" customWidth="1"/>
    <col min="9475" max="9475" width="7.85546875" style="107" customWidth="1"/>
    <col min="9476" max="9476" width="9.140625" style="107"/>
    <col min="9477" max="9477" width="10.7109375" style="107" customWidth="1"/>
    <col min="9478" max="9478" width="10.85546875" style="107" customWidth="1"/>
    <col min="9479" max="9479" width="11" style="107" customWidth="1"/>
    <col min="9480" max="9480" width="12.140625" style="107" customWidth="1"/>
    <col min="9481" max="9481" width="11.7109375" style="107" customWidth="1"/>
    <col min="9482" max="9484" width="11.5703125" style="107" customWidth="1"/>
    <col min="9485" max="9485" width="12.42578125" style="107" customWidth="1"/>
    <col min="9486" max="9486" width="12.7109375" style="107" customWidth="1"/>
    <col min="9487" max="9487" width="13.7109375" style="107" customWidth="1"/>
    <col min="9488" max="9727" width="9.140625" style="107"/>
    <col min="9728" max="9728" width="8.7109375" style="107" customWidth="1"/>
    <col min="9729" max="9729" width="8.85546875" style="107" customWidth="1"/>
    <col min="9730" max="9730" width="42.42578125" style="107" customWidth="1"/>
    <col min="9731" max="9731" width="7.85546875" style="107" customWidth="1"/>
    <col min="9732" max="9732" width="9.140625" style="107"/>
    <col min="9733" max="9733" width="10.7109375" style="107" customWidth="1"/>
    <col min="9734" max="9734" width="10.85546875" style="107" customWidth="1"/>
    <col min="9735" max="9735" width="11" style="107" customWidth="1"/>
    <col min="9736" max="9736" width="12.140625" style="107" customWidth="1"/>
    <col min="9737" max="9737" width="11.7109375" style="107" customWidth="1"/>
    <col min="9738" max="9740" width="11.5703125" style="107" customWidth="1"/>
    <col min="9741" max="9741" width="12.42578125" style="107" customWidth="1"/>
    <col min="9742" max="9742" width="12.7109375" style="107" customWidth="1"/>
    <col min="9743" max="9743" width="13.7109375" style="107" customWidth="1"/>
    <col min="9744" max="9983" width="9.140625" style="107"/>
    <col min="9984" max="9984" width="8.7109375" style="107" customWidth="1"/>
    <col min="9985" max="9985" width="8.85546875" style="107" customWidth="1"/>
    <col min="9986" max="9986" width="42.42578125" style="107" customWidth="1"/>
    <col min="9987" max="9987" width="7.85546875" style="107" customWidth="1"/>
    <col min="9988" max="9988" width="9.140625" style="107"/>
    <col min="9989" max="9989" width="10.7109375" style="107" customWidth="1"/>
    <col min="9990" max="9990" width="10.85546875" style="107" customWidth="1"/>
    <col min="9991" max="9991" width="11" style="107" customWidth="1"/>
    <col min="9992" max="9992" width="12.140625" style="107" customWidth="1"/>
    <col min="9993" max="9993" width="11.7109375" style="107" customWidth="1"/>
    <col min="9994" max="9996" width="11.5703125" style="107" customWidth="1"/>
    <col min="9997" max="9997" width="12.42578125" style="107" customWidth="1"/>
    <col min="9998" max="9998" width="12.7109375" style="107" customWidth="1"/>
    <col min="9999" max="9999" width="13.7109375" style="107" customWidth="1"/>
    <col min="10000" max="10239" width="9.140625" style="107"/>
    <col min="10240" max="10240" width="8.7109375" style="107" customWidth="1"/>
    <col min="10241" max="10241" width="8.85546875" style="107" customWidth="1"/>
    <col min="10242" max="10242" width="42.42578125" style="107" customWidth="1"/>
    <col min="10243" max="10243" width="7.85546875" style="107" customWidth="1"/>
    <col min="10244" max="10244" width="9.140625" style="107"/>
    <col min="10245" max="10245" width="10.7109375" style="107" customWidth="1"/>
    <col min="10246" max="10246" width="10.85546875" style="107" customWidth="1"/>
    <col min="10247" max="10247" width="11" style="107" customWidth="1"/>
    <col min="10248" max="10248" width="12.140625" style="107" customWidth="1"/>
    <col min="10249" max="10249" width="11.7109375" style="107" customWidth="1"/>
    <col min="10250" max="10252" width="11.5703125" style="107" customWidth="1"/>
    <col min="10253" max="10253" width="12.42578125" style="107" customWidth="1"/>
    <col min="10254" max="10254" width="12.7109375" style="107" customWidth="1"/>
    <col min="10255" max="10255" width="13.7109375" style="107" customWidth="1"/>
    <col min="10256" max="10495" width="9.140625" style="107"/>
    <col min="10496" max="10496" width="8.7109375" style="107" customWidth="1"/>
    <col min="10497" max="10497" width="8.85546875" style="107" customWidth="1"/>
    <col min="10498" max="10498" width="42.42578125" style="107" customWidth="1"/>
    <col min="10499" max="10499" width="7.85546875" style="107" customWidth="1"/>
    <col min="10500" max="10500" width="9.140625" style="107"/>
    <col min="10501" max="10501" width="10.7109375" style="107" customWidth="1"/>
    <col min="10502" max="10502" width="10.85546875" style="107" customWidth="1"/>
    <col min="10503" max="10503" width="11" style="107" customWidth="1"/>
    <col min="10504" max="10504" width="12.140625" style="107" customWidth="1"/>
    <col min="10505" max="10505" width="11.7109375" style="107" customWidth="1"/>
    <col min="10506" max="10508" width="11.5703125" style="107" customWidth="1"/>
    <col min="10509" max="10509" width="12.42578125" style="107" customWidth="1"/>
    <col min="10510" max="10510" width="12.7109375" style="107" customWidth="1"/>
    <col min="10511" max="10511" width="13.7109375" style="107" customWidth="1"/>
    <col min="10512" max="10751" width="9.140625" style="107"/>
    <col min="10752" max="10752" width="8.7109375" style="107" customWidth="1"/>
    <col min="10753" max="10753" width="8.85546875" style="107" customWidth="1"/>
    <col min="10754" max="10754" width="42.42578125" style="107" customWidth="1"/>
    <col min="10755" max="10755" width="7.85546875" style="107" customWidth="1"/>
    <col min="10756" max="10756" width="9.140625" style="107"/>
    <col min="10757" max="10757" width="10.7109375" style="107" customWidth="1"/>
    <col min="10758" max="10758" width="10.85546875" style="107" customWidth="1"/>
    <col min="10759" max="10759" width="11" style="107" customWidth="1"/>
    <col min="10760" max="10760" width="12.140625" style="107" customWidth="1"/>
    <col min="10761" max="10761" width="11.7109375" style="107" customWidth="1"/>
    <col min="10762" max="10764" width="11.5703125" style="107" customWidth="1"/>
    <col min="10765" max="10765" width="12.42578125" style="107" customWidth="1"/>
    <col min="10766" max="10766" width="12.7109375" style="107" customWidth="1"/>
    <col min="10767" max="10767" width="13.7109375" style="107" customWidth="1"/>
    <col min="10768" max="11007" width="9.140625" style="107"/>
    <col min="11008" max="11008" width="8.7109375" style="107" customWidth="1"/>
    <col min="11009" max="11009" width="8.85546875" style="107" customWidth="1"/>
    <col min="11010" max="11010" width="42.42578125" style="107" customWidth="1"/>
    <col min="11011" max="11011" width="7.85546875" style="107" customWidth="1"/>
    <col min="11012" max="11012" width="9.140625" style="107"/>
    <col min="11013" max="11013" width="10.7109375" style="107" customWidth="1"/>
    <col min="11014" max="11014" width="10.85546875" style="107" customWidth="1"/>
    <col min="11015" max="11015" width="11" style="107" customWidth="1"/>
    <col min="11016" max="11016" width="12.140625" style="107" customWidth="1"/>
    <col min="11017" max="11017" width="11.7109375" style="107" customWidth="1"/>
    <col min="11018" max="11020" width="11.5703125" style="107" customWidth="1"/>
    <col min="11021" max="11021" width="12.42578125" style="107" customWidth="1"/>
    <col min="11022" max="11022" width="12.7109375" style="107" customWidth="1"/>
    <col min="11023" max="11023" width="13.7109375" style="107" customWidth="1"/>
    <col min="11024" max="11263" width="9.140625" style="107"/>
    <col min="11264" max="11264" width="8.7109375" style="107" customWidth="1"/>
    <col min="11265" max="11265" width="8.85546875" style="107" customWidth="1"/>
    <col min="11266" max="11266" width="42.42578125" style="107" customWidth="1"/>
    <col min="11267" max="11267" width="7.85546875" style="107" customWidth="1"/>
    <col min="11268" max="11268" width="9.140625" style="107"/>
    <col min="11269" max="11269" width="10.7109375" style="107" customWidth="1"/>
    <col min="11270" max="11270" width="10.85546875" style="107" customWidth="1"/>
    <col min="11271" max="11271" width="11" style="107" customWidth="1"/>
    <col min="11272" max="11272" width="12.140625" style="107" customWidth="1"/>
    <col min="11273" max="11273" width="11.7109375" style="107" customWidth="1"/>
    <col min="11274" max="11276" width="11.5703125" style="107" customWidth="1"/>
    <col min="11277" max="11277" width="12.42578125" style="107" customWidth="1"/>
    <col min="11278" max="11278" width="12.7109375" style="107" customWidth="1"/>
    <col min="11279" max="11279" width="13.7109375" style="107" customWidth="1"/>
    <col min="11280" max="11519" width="9.140625" style="107"/>
    <col min="11520" max="11520" width="8.7109375" style="107" customWidth="1"/>
    <col min="11521" max="11521" width="8.85546875" style="107" customWidth="1"/>
    <col min="11522" max="11522" width="42.42578125" style="107" customWidth="1"/>
    <col min="11523" max="11523" width="7.85546875" style="107" customWidth="1"/>
    <col min="11524" max="11524" width="9.140625" style="107"/>
    <col min="11525" max="11525" width="10.7109375" style="107" customWidth="1"/>
    <col min="11526" max="11526" width="10.85546875" style="107" customWidth="1"/>
    <col min="11527" max="11527" width="11" style="107" customWidth="1"/>
    <col min="11528" max="11528" width="12.140625" style="107" customWidth="1"/>
    <col min="11529" max="11529" width="11.7109375" style="107" customWidth="1"/>
    <col min="11530" max="11532" width="11.5703125" style="107" customWidth="1"/>
    <col min="11533" max="11533" width="12.42578125" style="107" customWidth="1"/>
    <col min="11534" max="11534" width="12.7109375" style="107" customWidth="1"/>
    <col min="11535" max="11535" width="13.7109375" style="107" customWidth="1"/>
    <col min="11536" max="11775" width="9.140625" style="107"/>
    <col min="11776" max="11776" width="8.7109375" style="107" customWidth="1"/>
    <col min="11777" max="11777" width="8.85546875" style="107" customWidth="1"/>
    <col min="11778" max="11778" width="42.42578125" style="107" customWidth="1"/>
    <col min="11779" max="11779" width="7.85546875" style="107" customWidth="1"/>
    <col min="11780" max="11780" width="9.140625" style="107"/>
    <col min="11781" max="11781" width="10.7109375" style="107" customWidth="1"/>
    <col min="11782" max="11782" width="10.85546875" style="107" customWidth="1"/>
    <col min="11783" max="11783" width="11" style="107" customWidth="1"/>
    <col min="11784" max="11784" width="12.140625" style="107" customWidth="1"/>
    <col min="11785" max="11785" width="11.7109375" style="107" customWidth="1"/>
    <col min="11786" max="11788" width="11.5703125" style="107" customWidth="1"/>
    <col min="11789" max="11789" width="12.42578125" style="107" customWidth="1"/>
    <col min="11790" max="11790" width="12.7109375" style="107" customWidth="1"/>
    <col min="11791" max="11791" width="13.7109375" style="107" customWidth="1"/>
    <col min="11792" max="12031" width="9.140625" style="107"/>
    <col min="12032" max="12032" width="8.7109375" style="107" customWidth="1"/>
    <col min="12033" max="12033" width="8.85546875" style="107" customWidth="1"/>
    <col min="12034" max="12034" width="42.42578125" style="107" customWidth="1"/>
    <col min="12035" max="12035" width="7.85546875" style="107" customWidth="1"/>
    <col min="12036" max="12036" width="9.140625" style="107"/>
    <col min="12037" max="12037" width="10.7109375" style="107" customWidth="1"/>
    <col min="12038" max="12038" width="10.85546875" style="107" customWidth="1"/>
    <col min="12039" max="12039" width="11" style="107" customWidth="1"/>
    <col min="12040" max="12040" width="12.140625" style="107" customWidth="1"/>
    <col min="12041" max="12041" width="11.7109375" style="107" customWidth="1"/>
    <col min="12042" max="12044" width="11.5703125" style="107" customWidth="1"/>
    <col min="12045" max="12045" width="12.42578125" style="107" customWidth="1"/>
    <col min="12046" max="12046" width="12.7109375" style="107" customWidth="1"/>
    <col min="12047" max="12047" width="13.7109375" style="107" customWidth="1"/>
    <col min="12048" max="12287" width="9.140625" style="107"/>
    <col min="12288" max="12288" width="8.7109375" style="107" customWidth="1"/>
    <col min="12289" max="12289" width="8.85546875" style="107" customWidth="1"/>
    <col min="12290" max="12290" width="42.42578125" style="107" customWidth="1"/>
    <col min="12291" max="12291" width="7.85546875" style="107" customWidth="1"/>
    <col min="12292" max="12292" width="9.140625" style="107"/>
    <col min="12293" max="12293" width="10.7109375" style="107" customWidth="1"/>
    <col min="12294" max="12294" width="10.85546875" style="107" customWidth="1"/>
    <col min="12295" max="12295" width="11" style="107" customWidth="1"/>
    <col min="12296" max="12296" width="12.140625" style="107" customWidth="1"/>
    <col min="12297" max="12297" width="11.7109375" style="107" customWidth="1"/>
    <col min="12298" max="12300" width="11.5703125" style="107" customWidth="1"/>
    <col min="12301" max="12301" width="12.42578125" style="107" customWidth="1"/>
    <col min="12302" max="12302" width="12.7109375" style="107" customWidth="1"/>
    <col min="12303" max="12303" width="13.7109375" style="107" customWidth="1"/>
    <col min="12304" max="12543" width="9.140625" style="107"/>
    <col min="12544" max="12544" width="8.7109375" style="107" customWidth="1"/>
    <col min="12545" max="12545" width="8.85546875" style="107" customWidth="1"/>
    <col min="12546" max="12546" width="42.42578125" style="107" customWidth="1"/>
    <col min="12547" max="12547" width="7.85546875" style="107" customWidth="1"/>
    <col min="12548" max="12548" width="9.140625" style="107"/>
    <col min="12549" max="12549" width="10.7109375" style="107" customWidth="1"/>
    <col min="12550" max="12550" width="10.85546875" style="107" customWidth="1"/>
    <col min="12551" max="12551" width="11" style="107" customWidth="1"/>
    <col min="12552" max="12552" width="12.140625" style="107" customWidth="1"/>
    <col min="12553" max="12553" width="11.7109375" style="107" customWidth="1"/>
    <col min="12554" max="12556" width="11.5703125" style="107" customWidth="1"/>
    <col min="12557" max="12557" width="12.42578125" style="107" customWidth="1"/>
    <col min="12558" max="12558" width="12.7109375" style="107" customWidth="1"/>
    <col min="12559" max="12559" width="13.7109375" style="107" customWidth="1"/>
    <col min="12560" max="12799" width="9.140625" style="107"/>
    <col min="12800" max="12800" width="8.7109375" style="107" customWidth="1"/>
    <col min="12801" max="12801" width="8.85546875" style="107" customWidth="1"/>
    <col min="12802" max="12802" width="42.42578125" style="107" customWidth="1"/>
    <col min="12803" max="12803" width="7.85546875" style="107" customWidth="1"/>
    <col min="12804" max="12804" width="9.140625" style="107"/>
    <col min="12805" max="12805" width="10.7109375" style="107" customWidth="1"/>
    <col min="12806" max="12806" width="10.85546875" style="107" customWidth="1"/>
    <col min="12807" max="12807" width="11" style="107" customWidth="1"/>
    <col min="12808" max="12808" width="12.140625" style="107" customWidth="1"/>
    <col min="12809" max="12809" width="11.7109375" style="107" customWidth="1"/>
    <col min="12810" max="12812" width="11.5703125" style="107" customWidth="1"/>
    <col min="12813" max="12813" width="12.42578125" style="107" customWidth="1"/>
    <col min="12814" max="12814" width="12.7109375" style="107" customWidth="1"/>
    <col min="12815" max="12815" width="13.7109375" style="107" customWidth="1"/>
    <col min="12816" max="13055" width="9.140625" style="107"/>
    <col min="13056" max="13056" width="8.7109375" style="107" customWidth="1"/>
    <col min="13057" max="13057" width="8.85546875" style="107" customWidth="1"/>
    <col min="13058" max="13058" width="42.42578125" style="107" customWidth="1"/>
    <col min="13059" max="13059" width="7.85546875" style="107" customWidth="1"/>
    <col min="13060" max="13060" width="9.140625" style="107"/>
    <col min="13061" max="13061" width="10.7109375" style="107" customWidth="1"/>
    <col min="13062" max="13062" width="10.85546875" style="107" customWidth="1"/>
    <col min="13063" max="13063" width="11" style="107" customWidth="1"/>
    <col min="13064" max="13064" width="12.140625" style="107" customWidth="1"/>
    <col min="13065" max="13065" width="11.7109375" style="107" customWidth="1"/>
    <col min="13066" max="13068" width="11.5703125" style="107" customWidth="1"/>
    <col min="13069" max="13069" width="12.42578125" style="107" customWidth="1"/>
    <col min="13070" max="13070" width="12.7109375" style="107" customWidth="1"/>
    <col min="13071" max="13071" width="13.7109375" style="107" customWidth="1"/>
    <col min="13072" max="13311" width="9.140625" style="107"/>
    <col min="13312" max="13312" width="8.7109375" style="107" customWidth="1"/>
    <col min="13313" max="13313" width="8.85546875" style="107" customWidth="1"/>
    <col min="13314" max="13314" width="42.42578125" style="107" customWidth="1"/>
    <col min="13315" max="13315" width="7.85546875" style="107" customWidth="1"/>
    <col min="13316" max="13316" width="9.140625" style="107"/>
    <col min="13317" max="13317" width="10.7109375" style="107" customWidth="1"/>
    <col min="13318" max="13318" width="10.85546875" style="107" customWidth="1"/>
    <col min="13319" max="13319" width="11" style="107" customWidth="1"/>
    <col min="13320" max="13320" width="12.140625" style="107" customWidth="1"/>
    <col min="13321" max="13321" width="11.7109375" style="107" customWidth="1"/>
    <col min="13322" max="13324" width="11.5703125" style="107" customWidth="1"/>
    <col min="13325" max="13325" width="12.42578125" style="107" customWidth="1"/>
    <col min="13326" max="13326" width="12.7109375" style="107" customWidth="1"/>
    <col min="13327" max="13327" width="13.7109375" style="107" customWidth="1"/>
    <col min="13328" max="13567" width="9.140625" style="107"/>
    <col min="13568" max="13568" width="8.7109375" style="107" customWidth="1"/>
    <col min="13569" max="13569" width="8.85546875" style="107" customWidth="1"/>
    <col min="13570" max="13570" width="42.42578125" style="107" customWidth="1"/>
    <col min="13571" max="13571" width="7.85546875" style="107" customWidth="1"/>
    <col min="13572" max="13572" width="9.140625" style="107"/>
    <col min="13573" max="13573" width="10.7109375" style="107" customWidth="1"/>
    <col min="13574" max="13574" width="10.85546875" style="107" customWidth="1"/>
    <col min="13575" max="13575" width="11" style="107" customWidth="1"/>
    <col min="13576" max="13576" width="12.140625" style="107" customWidth="1"/>
    <col min="13577" max="13577" width="11.7109375" style="107" customWidth="1"/>
    <col min="13578" max="13580" width="11.5703125" style="107" customWidth="1"/>
    <col min="13581" max="13581" width="12.42578125" style="107" customWidth="1"/>
    <col min="13582" max="13582" width="12.7109375" style="107" customWidth="1"/>
    <col min="13583" max="13583" width="13.7109375" style="107" customWidth="1"/>
    <col min="13584" max="13823" width="9.140625" style="107"/>
    <col min="13824" max="13824" width="8.7109375" style="107" customWidth="1"/>
    <col min="13825" max="13825" width="8.85546875" style="107" customWidth="1"/>
    <col min="13826" max="13826" width="42.42578125" style="107" customWidth="1"/>
    <col min="13827" max="13827" width="7.85546875" style="107" customWidth="1"/>
    <col min="13828" max="13828" width="9.140625" style="107"/>
    <col min="13829" max="13829" width="10.7109375" style="107" customWidth="1"/>
    <col min="13830" max="13830" width="10.85546875" style="107" customWidth="1"/>
    <col min="13831" max="13831" width="11" style="107" customWidth="1"/>
    <col min="13832" max="13832" width="12.140625" style="107" customWidth="1"/>
    <col min="13833" max="13833" width="11.7109375" style="107" customWidth="1"/>
    <col min="13834" max="13836" width="11.5703125" style="107" customWidth="1"/>
    <col min="13837" max="13837" width="12.42578125" style="107" customWidth="1"/>
    <col min="13838" max="13838" width="12.7109375" style="107" customWidth="1"/>
    <col min="13839" max="13839" width="13.7109375" style="107" customWidth="1"/>
    <col min="13840" max="14079" width="9.140625" style="107"/>
    <col min="14080" max="14080" width="8.7109375" style="107" customWidth="1"/>
    <col min="14081" max="14081" width="8.85546875" style="107" customWidth="1"/>
    <col min="14082" max="14082" width="42.42578125" style="107" customWidth="1"/>
    <col min="14083" max="14083" width="7.85546875" style="107" customWidth="1"/>
    <col min="14084" max="14084" width="9.140625" style="107"/>
    <col min="14085" max="14085" width="10.7109375" style="107" customWidth="1"/>
    <col min="14086" max="14086" width="10.85546875" style="107" customWidth="1"/>
    <col min="14087" max="14087" width="11" style="107" customWidth="1"/>
    <col min="14088" max="14088" width="12.140625" style="107" customWidth="1"/>
    <col min="14089" max="14089" width="11.7109375" style="107" customWidth="1"/>
    <col min="14090" max="14092" width="11.5703125" style="107" customWidth="1"/>
    <col min="14093" max="14093" width="12.42578125" style="107" customWidth="1"/>
    <col min="14094" max="14094" width="12.7109375" style="107" customWidth="1"/>
    <col min="14095" max="14095" width="13.7109375" style="107" customWidth="1"/>
    <col min="14096" max="14335" width="9.140625" style="107"/>
    <col min="14336" max="14336" width="8.7109375" style="107" customWidth="1"/>
    <col min="14337" max="14337" width="8.85546875" style="107" customWidth="1"/>
    <col min="14338" max="14338" width="42.42578125" style="107" customWidth="1"/>
    <col min="14339" max="14339" width="7.85546875" style="107" customWidth="1"/>
    <col min="14340" max="14340" width="9.140625" style="107"/>
    <col min="14341" max="14341" width="10.7109375" style="107" customWidth="1"/>
    <col min="14342" max="14342" width="10.85546875" style="107" customWidth="1"/>
    <col min="14343" max="14343" width="11" style="107" customWidth="1"/>
    <col min="14344" max="14344" width="12.140625" style="107" customWidth="1"/>
    <col min="14345" max="14345" width="11.7109375" style="107" customWidth="1"/>
    <col min="14346" max="14348" width="11.5703125" style="107" customWidth="1"/>
    <col min="14349" max="14349" width="12.42578125" style="107" customWidth="1"/>
    <col min="14350" max="14350" width="12.7109375" style="107" customWidth="1"/>
    <col min="14351" max="14351" width="13.7109375" style="107" customWidth="1"/>
    <col min="14352" max="14591" width="9.140625" style="107"/>
    <col min="14592" max="14592" width="8.7109375" style="107" customWidth="1"/>
    <col min="14593" max="14593" width="8.85546875" style="107" customWidth="1"/>
    <col min="14594" max="14594" width="42.42578125" style="107" customWidth="1"/>
    <col min="14595" max="14595" width="7.85546875" style="107" customWidth="1"/>
    <col min="14596" max="14596" width="9.140625" style="107"/>
    <col min="14597" max="14597" width="10.7109375" style="107" customWidth="1"/>
    <col min="14598" max="14598" width="10.85546875" style="107" customWidth="1"/>
    <col min="14599" max="14599" width="11" style="107" customWidth="1"/>
    <col min="14600" max="14600" width="12.140625" style="107" customWidth="1"/>
    <col min="14601" max="14601" width="11.7109375" style="107" customWidth="1"/>
    <col min="14602" max="14604" width="11.5703125" style="107" customWidth="1"/>
    <col min="14605" max="14605" width="12.42578125" style="107" customWidth="1"/>
    <col min="14606" max="14606" width="12.7109375" style="107" customWidth="1"/>
    <col min="14607" max="14607" width="13.7109375" style="107" customWidth="1"/>
    <col min="14608" max="14847" width="9.140625" style="107"/>
    <col min="14848" max="14848" width="8.7109375" style="107" customWidth="1"/>
    <col min="14849" max="14849" width="8.85546875" style="107" customWidth="1"/>
    <col min="14850" max="14850" width="42.42578125" style="107" customWidth="1"/>
    <col min="14851" max="14851" width="7.85546875" style="107" customWidth="1"/>
    <col min="14852" max="14852" width="9.140625" style="107"/>
    <col min="14853" max="14853" width="10.7109375" style="107" customWidth="1"/>
    <col min="14854" max="14854" width="10.85546875" style="107" customWidth="1"/>
    <col min="14855" max="14855" width="11" style="107" customWidth="1"/>
    <col min="14856" max="14856" width="12.140625" style="107" customWidth="1"/>
    <col min="14857" max="14857" width="11.7109375" style="107" customWidth="1"/>
    <col min="14858" max="14860" width="11.5703125" style="107" customWidth="1"/>
    <col min="14861" max="14861" width="12.42578125" style="107" customWidth="1"/>
    <col min="14862" max="14862" width="12.7109375" style="107" customWidth="1"/>
    <col min="14863" max="14863" width="13.7109375" style="107" customWidth="1"/>
    <col min="14864" max="15103" width="9.140625" style="107"/>
    <col min="15104" max="15104" width="8.7109375" style="107" customWidth="1"/>
    <col min="15105" max="15105" width="8.85546875" style="107" customWidth="1"/>
    <col min="15106" max="15106" width="42.42578125" style="107" customWidth="1"/>
    <col min="15107" max="15107" width="7.85546875" style="107" customWidth="1"/>
    <col min="15108" max="15108" width="9.140625" style="107"/>
    <col min="15109" max="15109" width="10.7109375" style="107" customWidth="1"/>
    <col min="15110" max="15110" width="10.85546875" style="107" customWidth="1"/>
    <col min="15111" max="15111" width="11" style="107" customWidth="1"/>
    <col min="15112" max="15112" width="12.140625" style="107" customWidth="1"/>
    <col min="15113" max="15113" width="11.7109375" style="107" customWidth="1"/>
    <col min="15114" max="15116" width="11.5703125" style="107" customWidth="1"/>
    <col min="15117" max="15117" width="12.42578125" style="107" customWidth="1"/>
    <col min="15118" max="15118" width="12.7109375" style="107" customWidth="1"/>
    <col min="15119" max="15119" width="13.7109375" style="107" customWidth="1"/>
    <col min="15120" max="15359" width="9.140625" style="107"/>
    <col min="15360" max="15360" width="8.7109375" style="107" customWidth="1"/>
    <col min="15361" max="15361" width="8.85546875" style="107" customWidth="1"/>
    <col min="15362" max="15362" width="42.42578125" style="107" customWidth="1"/>
    <col min="15363" max="15363" width="7.85546875" style="107" customWidth="1"/>
    <col min="15364" max="15364" width="9.140625" style="107"/>
    <col min="15365" max="15365" width="10.7109375" style="107" customWidth="1"/>
    <col min="15366" max="15366" width="10.85546875" style="107" customWidth="1"/>
    <col min="15367" max="15367" width="11" style="107" customWidth="1"/>
    <col min="15368" max="15368" width="12.140625" style="107" customWidth="1"/>
    <col min="15369" max="15369" width="11.7109375" style="107" customWidth="1"/>
    <col min="15370" max="15372" width="11.5703125" style="107" customWidth="1"/>
    <col min="15373" max="15373" width="12.42578125" style="107" customWidth="1"/>
    <col min="15374" max="15374" width="12.7109375" style="107" customWidth="1"/>
    <col min="15375" max="15375" width="13.7109375" style="107" customWidth="1"/>
    <col min="15376" max="15615" width="9.140625" style="107"/>
    <col min="15616" max="15616" width="8.7109375" style="107" customWidth="1"/>
    <col min="15617" max="15617" width="8.85546875" style="107" customWidth="1"/>
    <col min="15618" max="15618" width="42.42578125" style="107" customWidth="1"/>
    <col min="15619" max="15619" width="7.85546875" style="107" customWidth="1"/>
    <col min="15620" max="15620" width="9.140625" style="107"/>
    <col min="15621" max="15621" width="10.7109375" style="107" customWidth="1"/>
    <col min="15622" max="15622" width="10.85546875" style="107" customWidth="1"/>
    <col min="15623" max="15623" width="11" style="107" customWidth="1"/>
    <col min="15624" max="15624" width="12.140625" style="107" customWidth="1"/>
    <col min="15625" max="15625" width="11.7109375" style="107" customWidth="1"/>
    <col min="15626" max="15628" width="11.5703125" style="107" customWidth="1"/>
    <col min="15629" max="15629" width="12.42578125" style="107" customWidth="1"/>
    <col min="15630" max="15630" width="12.7109375" style="107" customWidth="1"/>
    <col min="15631" max="15631" width="13.7109375" style="107" customWidth="1"/>
    <col min="15632" max="15871" width="9.140625" style="107"/>
    <col min="15872" max="15872" width="8.7109375" style="107" customWidth="1"/>
    <col min="15873" max="15873" width="8.85546875" style="107" customWidth="1"/>
    <col min="15874" max="15874" width="42.42578125" style="107" customWidth="1"/>
    <col min="15875" max="15875" width="7.85546875" style="107" customWidth="1"/>
    <col min="15876" max="15876" width="9.140625" style="107"/>
    <col min="15877" max="15877" width="10.7109375" style="107" customWidth="1"/>
    <col min="15878" max="15878" width="10.85546875" style="107" customWidth="1"/>
    <col min="15879" max="15879" width="11" style="107" customWidth="1"/>
    <col min="15880" max="15880" width="12.140625" style="107" customWidth="1"/>
    <col min="15881" max="15881" width="11.7109375" style="107" customWidth="1"/>
    <col min="15882" max="15884" width="11.5703125" style="107" customWidth="1"/>
    <col min="15885" max="15885" width="12.42578125" style="107" customWidth="1"/>
    <col min="15886" max="15886" width="12.7109375" style="107" customWidth="1"/>
    <col min="15887" max="15887" width="13.7109375" style="107" customWidth="1"/>
    <col min="15888" max="16127" width="9.140625" style="107"/>
    <col min="16128" max="16128" width="8.7109375" style="107" customWidth="1"/>
    <col min="16129" max="16129" width="8.85546875" style="107" customWidth="1"/>
    <col min="16130" max="16130" width="42.42578125" style="107" customWidth="1"/>
    <col min="16131" max="16131" width="7.85546875" style="107" customWidth="1"/>
    <col min="16132" max="16132" width="9.140625" style="107"/>
    <col min="16133" max="16133" width="10.7109375" style="107" customWidth="1"/>
    <col min="16134" max="16134" width="10.85546875" style="107" customWidth="1"/>
    <col min="16135" max="16135" width="11" style="107" customWidth="1"/>
    <col min="16136" max="16136" width="12.140625" style="107" customWidth="1"/>
    <col min="16137" max="16137" width="11.7109375" style="107" customWidth="1"/>
    <col min="16138" max="16140" width="11.5703125" style="107" customWidth="1"/>
    <col min="16141" max="16141" width="12.42578125" style="107" customWidth="1"/>
    <col min="16142" max="16142" width="12.7109375" style="107" customWidth="1"/>
    <col min="16143" max="16143" width="13.7109375" style="107" customWidth="1"/>
    <col min="16144" max="16384" width="9.140625" style="107"/>
  </cols>
  <sheetData>
    <row r="1" spans="1:15" s="5" customFormat="1" x14ac:dyDescent="0.2">
      <c r="A1" s="315" t="s">
        <v>1158</v>
      </c>
      <c r="B1" s="315"/>
      <c r="C1" s="315"/>
      <c r="D1" s="315"/>
      <c r="E1" s="315"/>
      <c r="F1" s="315"/>
      <c r="G1" s="315"/>
      <c r="H1" s="315"/>
      <c r="I1" s="315"/>
      <c r="J1" s="315"/>
      <c r="K1" s="66"/>
      <c r="L1" s="66"/>
      <c r="M1" s="66"/>
      <c r="N1" s="66"/>
      <c r="O1" s="66"/>
    </row>
    <row r="2" spans="1:15" s="5" customFormat="1" x14ac:dyDescent="0.2">
      <c r="A2" s="315" t="s">
        <v>619</v>
      </c>
      <c r="B2" s="315"/>
      <c r="C2" s="315"/>
      <c r="D2" s="315"/>
      <c r="E2" s="315"/>
      <c r="F2" s="315"/>
      <c r="G2" s="315"/>
      <c r="H2" s="315"/>
      <c r="I2" s="315"/>
      <c r="J2" s="315"/>
      <c r="K2" s="66"/>
      <c r="L2" s="66"/>
      <c r="M2" s="66"/>
      <c r="N2" s="66"/>
      <c r="O2" s="66"/>
    </row>
    <row r="3" spans="1:15" s="5" customForma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66"/>
      <c r="L3" s="66"/>
      <c r="M3" s="66"/>
      <c r="N3" s="66"/>
      <c r="O3" s="66"/>
    </row>
    <row r="4" spans="1:15" s="5" customFormat="1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  <c r="K4" s="66"/>
      <c r="L4" s="66"/>
      <c r="M4" s="66"/>
      <c r="N4" s="66"/>
      <c r="O4" s="66"/>
    </row>
    <row r="5" spans="1:15" s="5" customFormat="1" x14ac:dyDescent="0.2">
      <c r="A5" s="5" t="s">
        <v>1131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s="5" customFormat="1" x14ac:dyDescent="0.2">
      <c r="A6" s="5" t="s">
        <v>844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s="5" customFormat="1" x14ac:dyDescent="0.2">
      <c r="A7" s="5" t="s">
        <v>1127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s="5" customFormat="1" x14ac:dyDescent="0.2">
      <c r="A8" s="5" t="s">
        <v>1329</v>
      </c>
      <c r="E8" s="66"/>
      <c r="F8" s="66"/>
      <c r="H8" s="71" t="s">
        <v>181</v>
      </c>
      <c r="I8" s="320">
        <f>O22</f>
        <v>0</v>
      </c>
      <c r="J8" s="320"/>
      <c r="K8" s="124" t="s">
        <v>626</v>
      </c>
      <c r="L8" s="66"/>
      <c r="M8" s="66"/>
      <c r="N8" s="66"/>
      <c r="O8" s="66"/>
    </row>
    <row r="9" spans="1:15" s="5" customFormat="1" x14ac:dyDescent="0.2">
      <c r="E9" s="66"/>
      <c r="F9" s="66"/>
      <c r="G9" s="72"/>
      <c r="H9" s="6" t="s">
        <v>1134</v>
      </c>
      <c r="I9" s="140"/>
      <c r="J9" s="72"/>
      <c r="K9" s="66"/>
      <c r="L9" s="66"/>
      <c r="M9" s="66"/>
      <c r="N9" s="66"/>
      <c r="O9" s="66"/>
    </row>
    <row r="10" spans="1:15" s="5" customFormat="1" x14ac:dyDescent="0.2">
      <c r="A10" s="5" t="s">
        <v>1159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s="31" customFormat="1" ht="12.75" customHeight="1" x14ac:dyDescent="0.2">
      <c r="A11" s="317" t="s">
        <v>628</v>
      </c>
      <c r="B11" s="317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7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7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7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/>
      <c r="B16" s="90" t="s">
        <v>619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x14ac:dyDescent="0.2">
      <c r="A17" s="86">
        <v>1</v>
      </c>
      <c r="B17" s="120" t="s">
        <v>1281</v>
      </c>
      <c r="C17" s="88" t="s">
        <v>1282</v>
      </c>
      <c r="D17" s="88">
        <v>1</v>
      </c>
      <c r="E17" s="77"/>
      <c r="F17" s="77"/>
      <c r="G17" s="20"/>
      <c r="H17" s="20"/>
      <c r="I17" s="20"/>
      <c r="J17" s="20"/>
      <c r="K17" s="20"/>
      <c r="L17" s="20"/>
      <c r="M17" s="20"/>
      <c r="N17" s="20"/>
      <c r="O17" s="20"/>
    </row>
    <row r="18" spans="1:16" s="94" customFormat="1" ht="38.25" x14ac:dyDescent="0.2">
      <c r="A18" s="95"/>
      <c r="B18" s="87" t="s">
        <v>1156</v>
      </c>
      <c r="C18" s="96"/>
      <c r="D18" s="97"/>
      <c r="E18" s="91"/>
      <c r="F18" s="91"/>
      <c r="G18" s="92"/>
      <c r="H18" s="92"/>
      <c r="I18" s="92"/>
      <c r="J18" s="93"/>
      <c r="K18" s="93"/>
      <c r="L18" s="93"/>
      <c r="M18" s="93"/>
      <c r="N18" s="93"/>
      <c r="O18" s="93"/>
    </row>
    <row r="19" spans="1:16" s="98" customFormat="1" x14ac:dyDescent="0.2">
      <c r="A19" s="96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1"/>
      <c r="N19" s="101"/>
      <c r="O19" s="101"/>
    </row>
    <row r="20" spans="1:16" s="105" customFormat="1" x14ac:dyDescent="0.2">
      <c r="A20" s="102"/>
      <c r="B20" s="215" t="s">
        <v>630</v>
      </c>
      <c r="C20" s="103"/>
      <c r="D20" s="13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6" s="98" customFormat="1" x14ac:dyDescent="0.2">
      <c r="A21" s="96"/>
      <c r="B21" s="106" t="s">
        <v>199</v>
      </c>
      <c r="C21" s="99"/>
      <c r="D21" s="24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6" s="105" customFormat="1" x14ac:dyDescent="0.2">
      <c r="A22" s="102"/>
      <c r="B22" s="215" t="s">
        <v>630</v>
      </c>
      <c r="C22" s="103"/>
      <c r="D22" s="13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6" s="5" customFormat="1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6" s="5" customFormat="1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6" s="5" customFormat="1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6" s="31" customFormat="1" ht="18" x14ac:dyDescent="0.2">
      <c r="B26" s="217" t="s">
        <v>1340</v>
      </c>
      <c r="D26" s="218"/>
      <c r="F26" s="217" t="s">
        <v>1342</v>
      </c>
      <c r="G26" s="217"/>
      <c r="H26" s="218"/>
      <c r="I26" s="218"/>
      <c r="J26" s="219"/>
      <c r="K26" s="219"/>
      <c r="L26" s="219"/>
      <c r="M26" s="219"/>
      <c r="N26" s="219"/>
      <c r="O26" s="219"/>
    </row>
    <row r="27" spans="1:16" s="31" customFormat="1" ht="18" x14ac:dyDescent="0.2">
      <c r="B27" s="220" t="s">
        <v>1132</v>
      </c>
      <c r="D27" s="221"/>
      <c r="E27" s="219"/>
      <c r="F27" s="222"/>
      <c r="G27" s="222"/>
      <c r="J27" s="220" t="s">
        <v>1132</v>
      </c>
      <c r="K27" s="219"/>
      <c r="L27" s="223"/>
      <c r="M27" s="223"/>
      <c r="N27" s="223"/>
      <c r="O27" s="219"/>
    </row>
    <row r="28" spans="1:16" s="31" customFormat="1" x14ac:dyDescent="0.2">
      <c r="B28" s="220"/>
      <c r="D28" s="221"/>
      <c r="E28" s="219"/>
      <c r="H28" s="224"/>
      <c r="I28" s="224"/>
      <c r="J28" s="219"/>
      <c r="K28" s="219"/>
      <c r="L28" s="223"/>
      <c r="M28" s="223"/>
      <c r="N28" s="223"/>
      <c r="O28" s="219"/>
    </row>
    <row r="29" spans="1:16" s="31" customFormat="1" x14ac:dyDescent="0.2">
      <c r="B29" s="217" t="s">
        <v>1341</v>
      </c>
      <c r="D29" s="224"/>
      <c r="E29" s="219"/>
      <c r="F29" s="217" t="s">
        <v>1343</v>
      </c>
      <c r="G29" s="217"/>
      <c r="H29" s="219"/>
      <c r="I29" s="219"/>
      <c r="J29" s="219"/>
      <c r="K29" s="219"/>
      <c r="L29" s="223"/>
      <c r="M29" s="223"/>
      <c r="N29" s="223"/>
      <c r="O29" s="219"/>
    </row>
    <row r="30" spans="1:16" s="108" customFormat="1" x14ac:dyDescent="0.2">
      <c r="A30" s="107"/>
      <c r="B30" s="107"/>
      <c r="J30" s="107"/>
      <c r="K30" s="107"/>
      <c r="L30" s="107"/>
      <c r="P30" s="107"/>
    </row>
  </sheetData>
  <mergeCells count="20"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5"/>
  <sheetViews>
    <sheetView workbookViewId="0">
      <selection activeCell="C33" sqref="C33"/>
    </sheetView>
  </sheetViews>
  <sheetFormatPr defaultRowHeight="12.75" x14ac:dyDescent="0.2"/>
  <cols>
    <col min="1" max="1" width="4.28515625" style="5" customWidth="1"/>
    <col min="2" max="2" width="7.5703125" style="5" customWidth="1"/>
    <col min="3" max="3" width="22.85546875" style="5" customWidth="1"/>
    <col min="4" max="4" width="10.85546875" style="5" customWidth="1"/>
    <col min="5" max="5" width="10.42578125" style="5" customWidth="1"/>
    <col min="6" max="6" width="10.140625" style="5" customWidth="1"/>
    <col min="7" max="7" width="9.85546875" style="5" customWidth="1"/>
    <col min="8" max="8" width="11.85546875" style="5" customWidth="1"/>
    <col min="9" max="16384" width="9.140625" style="5"/>
  </cols>
  <sheetData>
    <row r="1" spans="1:8" x14ac:dyDescent="0.2">
      <c r="D1" s="59" t="s">
        <v>1128</v>
      </c>
    </row>
    <row r="2" spans="1:8" x14ac:dyDescent="0.2">
      <c r="D2" s="60" t="s">
        <v>1129</v>
      </c>
    </row>
    <row r="3" spans="1:8" x14ac:dyDescent="0.2">
      <c r="D3" s="53"/>
    </row>
    <row r="4" spans="1:8" x14ac:dyDescent="0.2">
      <c r="A4" s="109" t="s">
        <v>1126</v>
      </c>
    </row>
    <row r="5" spans="1:8" ht="27" customHeight="1" x14ac:dyDescent="0.2">
      <c r="A5" s="308" t="s">
        <v>1131</v>
      </c>
      <c r="B5" s="308"/>
      <c r="C5" s="308"/>
      <c r="D5" s="308"/>
      <c r="E5" s="308"/>
      <c r="F5" s="308"/>
      <c r="G5" s="308"/>
      <c r="H5" s="308"/>
    </row>
    <row r="6" spans="1:8" x14ac:dyDescent="0.2">
      <c r="A6" s="5" t="s">
        <v>844</v>
      </c>
    </row>
    <row r="7" spans="1:8" x14ac:dyDescent="0.2">
      <c r="A7" s="5" t="s">
        <v>1127</v>
      </c>
    </row>
    <row r="8" spans="1:8" x14ac:dyDescent="0.2">
      <c r="A8" s="5" t="s">
        <v>1329</v>
      </c>
    </row>
    <row r="9" spans="1:8" x14ac:dyDescent="0.2">
      <c r="E9" s="6" t="s">
        <v>948</v>
      </c>
      <c r="F9" s="124"/>
    </row>
    <row r="10" spans="1:8" x14ac:dyDescent="0.2">
      <c r="E10" s="6" t="s">
        <v>284</v>
      </c>
      <c r="F10" s="7"/>
    </row>
    <row r="11" spans="1:8" x14ac:dyDescent="0.2">
      <c r="E11" s="54" t="s">
        <v>1130</v>
      </c>
      <c r="F11" s="129"/>
      <c r="G11" s="54"/>
    </row>
    <row r="13" spans="1:8" ht="12.75" customHeight="1" x14ac:dyDescent="0.2">
      <c r="A13" s="309" t="s">
        <v>628</v>
      </c>
      <c r="B13" s="309" t="s">
        <v>285</v>
      </c>
      <c r="C13" s="309" t="s">
        <v>286</v>
      </c>
      <c r="D13" s="309" t="s">
        <v>287</v>
      </c>
      <c r="E13" s="311" t="s">
        <v>288</v>
      </c>
      <c r="F13" s="312"/>
      <c r="G13" s="313"/>
      <c r="H13" s="309" t="s">
        <v>289</v>
      </c>
    </row>
    <row r="14" spans="1:8" ht="45.75" customHeight="1" x14ac:dyDescent="0.2">
      <c r="A14" s="310"/>
      <c r="B14" s="310"/>
      <c r="C14" s="310"/>
      <c r="D14" s="310"/>
      <c r="E14" s="8" t="s">
        <v>290</v>
      </c>
      <c r="F14" s="1" t="s">
        <v>291</v>
      </c>
      <c r="G14" s="2" t="s">
        <v>292</v>
      </c>
      <c r="H14" s="310"/>
    </row>
    <row r="15" spans="1:8" x14ac:dyDescent="0.2">
      <c r="A15" s="122">
        <v>1</v>
      </c>
      <c r="B15" s="137" t="s">
        <v>163</v>
      </c>
      <c r="C15" s="138" t="s">
        <v>986</v>
      </c>
      <c r="D15" s="9"/>
      <c r="E15" s="10"/>
      <c r="F15" s="10"/>
      <c r="G15" s="10"/>
      <c r="H15" s="125"/>
    </row>
    <row r="16" spans="1:8" x14ac:dyDescent="0.2">
      <c r="A16" s="11">
        <v>2</v>
      </c>
      <c r="B16" s="137" t="s">
        <v>164</v>
      </c>
      <c r="C16" s="40" t="s">
        <v>293</v>
      </c>
      <c r="D16" s="9"/>
      <c r="E16" s="9"/>
      <c r="F16" s="9"/>
      <c r="G16" s="9"/>
      <c r="H16" s="65"/>
    </row>
    <row r="17" spans="1:8" x14ac:dyDescent="0.2">
      <c r="A17" s="122">
        <v>3</v>
      </c>
      <c r="B17" s="137" t="s">
        <v>165</v>
      </c>
      <c r="C17" s="40" t="s">
        <v>294</v>
      </c>
      <c r="D17" s="9"/>
      <c r="E17" s="9"/>
      <c r="F17" s="9"/>
      <c r="G17" s="9"/>
      <c r="H17" s="65"/>
    </row>
    <row r="18" spans="1:8" x14ac:dyDescent="0.2">
      <c r="A18" s="11">
        <v>4</v>
      </c>
      <c r="B18" s="137" t="s">
        <v>166</v>
      </c>
      <c r="C18" s="40" t="s">
        <v>338</v>
      </c>
      <c r="D18" s="9"/>
      <c r="E18" s="9"/>
      <c r="F18" s="9"/>
      <c r="G18" s="9"/>
      <c r="H18" s="65"/>
    </row>
    <row r="19" spans="1:8" x14ac:dyDescent="0.2">
      <c r="A19" s="122">
        <v>5</v>
      </c>
      <c r="B19" s="137" t="s">
        <v>167</v>
      </c>
      <c r="C19" s="40" t="s">
        <v>295</v>
      </c>
      <c r="D19" s="9"/>
      <c r="E19" s="9"/>
      <c r="F19" s="9"/>
      <c r="G19" s="9"/>
      <c r="H19" s="65"/>
    </row>
    <row r="20" spans="1:8" x14ac:dyDescent="0.2">
      <c r="A20" s="11">
        <v>6</v>
      </c>
      <c r="B20" s="137" t="s">
        <v>168</v>
      </c>
      <c r="C20" s="40" t="s">
        <v>46</v>
      </c>
      <c r="D20" s="9"/>
      <c r="E20" s="9"/>
      <c r="F20" s="9"/>
      <c r="G20" s="9"/>
      <c r="H20" s="65"/>
    </row>
    <row r="21" spans="1:8" x14ac:dyDescent="0.2">
      <c r="A21" s="122">
        <v>7</v>
      </c>
      <c r="B21" s="137" t="s">
        <v>169</v>
      </c>
      <c r="C21" s="40" t="s">
        <v>750</v>
      </c>
      <c r="D21" s="9"/>
      <c r="E21" s="9"/>
      <c r="F21" s="9"/>
      <c r="G21" s="9"/>
      <c r="H21" s="65"/>
    </row>
    <row r="22" spans="1:8" x14ac:dyDescent="0.2">
      <c r="A22" s="11">
        <v>8</v>
      </c>
      <c r="B22" s="137" t="s">
        <v>170</v>
      </c>
      <c r="C22" s="40" t="s">
        <v>870</v>
      </c>
      <c r="D22" s="9"/>
      <c r="E22" s="9"/>
      <c r="F22" s="9"/>
      <c r="G22" s="9"/>
      <c r="H22" s="65"/>
    </row>
    <row r="23" spans="1:8" x14ac:dyDescent="0.2">
      <c r="A23" s="122">
        <v>9</v>
      </c>
      <c r="B23" s="137" t="s">
        <v>171</v>
      </c>
      <c r="C23" s="40" t="s">
        <v>1142</v>
      </c>
      <c r="D23" s="9"/>
      <c r="E23" s="9"/>
      <c r="F23" s="9"/>
      <c r="G23" s="9"/>
      <c r="H23" s="65"/>
    </row>
    <row r="24" spans="1:8" x14ac:dyDescent="0.2">
      <c r="A24" s="11">
        <v>10</v>
      </c>
      <c r="B24" s="137" t="s">
        <v>751</v>
      </c>
      <c r="C24" s="40" t="s">
        <v>1143</v>
      </c>
      <c r="D24" s="9"/>
      <c r="E24" s="9"/>
      <c r="F24" s="9"/>
      <c r="G24" s="9"/>
      <c r="H24" s="65"/>
    </row>
    <row r="25" spans="1:8" x14ac:dyDescent="0.2">
      <c r="A25" s="122">
        <v>11</v>
      </c>
      <c r="B25" s="137" t="s">
        <v>752</v>
      </c>
      <c r="C25" s="40" t="s">
        <v>297</v>
      </c>
      <c r="D25" s="39"/>
      <c r="E25" s="9"/>
      <c r="F25" s="9"/>
      <c r="G25" s="9"/>
      <c r="H25" s="65"/>
    </row>
    <row r="26" spans="1:8" x14ac:dyDescent="0.2">
      <c r="A26" s="11">
        <v>12</v>
      </c>
      <c r="B26" s="137" t="s">
        <v>339</v>
      </c>
      <c r="C26" s="40" t="s">
        <v>522</v>
      </c>
      <c r="D26" s="39"/>
      <c r="E26" s="9"/>
      <c r="F26" s="9"/>
      <c r="G26" s="9"/>
      <c r="H26" s="65"/>
    </row>
    <row r="27" spans="1:8" x14ac:dyDescent="0.2">
      <c r="A27" s="122">
        <v>13</v>
      </c>
      <c r="B27" s="137" t="s">
        <v>479</v>
      </c>
      <c r="C27" s="139" t="s">
        <v>1183</v>
      </c>
      <c r="D27" s="39"/>
      <c r="E27" s="9"/>
      <c r="F27" s="9"/>
      <c r="G27" s="9"/>
      <c r="H27" s="65"/>
    </row>
    <row r="28" spans="1:8" x14ac:dyDescent="0.2">
      <c r="A28" s="11">
        <v>14</v>
      </c>
      <c r="B28" s="137" t="s">
        <v>480</v>
      </c>
      <c r="C28" s="139" t="s">
        <v>1186</v>
      </c>
      <c r="D28" s="39"/>
      <c r="E28" s="9"/>
      <c r="F28" s="9"/>
      <c r="G28" s="9"/>
      <c r="H28" s="65"/>
    </row>
    <row r="29" spans="1:8" x14ac:dyDescent="0.2">
      <c r="A29" s="122">
        <v>15</v>
      </c>
      <c r="B29" s="137" t="s">
        <v>1022</v>
      </c>
      <c r="C29" s="139" t="s">
        <v>1205</v>
      </c>
      <c r="D29" s="39"/>
      <c r="E29" s="9"/>
      <c r="F29" s="9"/>
      <c r="G29" s="9"/>
      <c r="H29" s="65"/>
    </row>
    <row r="30" spans="1:8" x14ac:dyDescent="0.2">
      <c r="A30" s="11">
        <v>16</v>
      </c>
      <c r="B30" s="137" t="s">
        <v>872</v>
      </c>
      <c r="C30" s="40" t="s">
        <v>871</v>
      </c>
      <c r="D30" s="9"/>
      <c r="E30" s="9"/>
      <c r="F30" s="9"/>
      <c r="G30" s="9"/>
      <c r="H30" s="65"/>
    </row>
    <row r="31" spans="1:8" x14ac:dyDescent="0.2">
      <c r="A31" s="11">
        <v>17</v>
      </c>
      <c r="B31" s="137" t="s">
        <v>1160</v>
      </c>
      <c r="C31" s="40" t="s">
        <v>619</v>
      </c>
      <c r="D31" s="9"/>
      <c r="E31" s="9"/>
      <c r="F31" s="9"/>
      <c r="G31" s="9"/>
      <c r="H31" s="65"/>
    </row>
    <row r="32" spans="1:8" x14ac:dyDescent="0.2">
      <c r="A32" s="3"/>
      <c r="B32" s="12"/>
      <c r="C32" s="48" t="s">
        <v>298</v>
      </c>
      <c r="D32" s="20"/>
      <c r="E32" s="20"/>
      <c r="F32" s="20"/>
      <c r="G32" s="20"/>
      <c r="H32" s="20"/>
    </row>
    <row r="33" spans="1:8" x14ac:dyDescent="0.2">
      <c r="A33" s="13"/>
      <c r="B33" s="14"/>
      <c r="C33" s="48" t="s">
        <v>1344</v>
      </c>
      <c r="D33" s="20"/>
      <c r="E33" s="15"/>
      <c r="F33" s="16"/>
      <c r="G33" s="17"/>
      <c r="H33" s="15"/>
    </row>
    <row r="34" spans="1:8" x14ac:dyDescent="0.2">
      <c r="A34" s="13"/>
      <c r="B34" s="14"/>
      <c r="C34" s="18" t="s">
        <v>299</v>
      </c>
      <c r="D34" s="16"/>
      <c r="E34" s="17"/>
      <c r="F34" s="17"/>
      <c r="G34" s="17"/>
      <c r="H34" s="17"/>
    </row>
    <row r="35" spans="1:8" x14ac:dyDescent="0.2">
      <c r="A35" s="13"/>
      <c r="B35" s="14"/>
      <c r="C35" s="48" t="s">
        <v>1337</v>
      </c>
      <c r="D35" s="20"/>
      <c r="E35" s="17"/>
      <c r="F35" s="17"/>
      <c r="G35" s="17"/>
      <c r="H35" s="17"/>
    </row>
    <row r="36" spans="1:8" x14ac:dyDescent="0.2">
      <c r="A36" s="13"/>
      <c r="B36" s="14"/>
      <c r="C36" s="48" t="s">
        <v>300</v>
      </c>
      <c r="D36" s="20"/>
      <c r="E36" s="20"/>
      <c r="F36" s="17"/>
      <c r="G36" s="17"/>
      <c r="H36" s="17"/>
    </row>
    <row r="37" spans="1:8" x14ac:dyDescent="0.2">
      <c r="A37" s="13"/>
      <c r="B37" s="14"/>
      <c r="C37" s="48" t="s">
        <v>301</v>
      </c>
      <c r="D37" s="20"/>
      <c r="E37" s="20"/>
      <c r="F37" s="17"/>
      <c r="G37" s="17"/>
      <c r="H37" s="17"/>
    </row>
    <row r="38" spans="1:8" x14ac:dyDescent="0.2">
      <c r="A38" s="53"/>
      <c r="B38" s="55"/>
      <c r="C38" s="56"/>
      <c r="D38" s="57"/>
      <c r="E38" s="57"/>
      <c r="F38" s="58"/>
      <c r="G38" s="58"/>
      <c r="H38" s="58"/>
    </row>
    <row r="39" spans="1:8" x14ac:dyDescent="0.2">
      <c r="A39" s="53"/>
      <c r="B39" s="55"/>
      <c r="C39" s="56"/>
      <c r="D39" s="57"/>
      <c r="E39" s="57"/>
      <c r="F39" s="58"/>
      <c r="G39" s="58"/>
      <c r="H39" s="58"/>
    </row>
    <row r="40" spans="1:8" x14ac:dyDescent="0.2">
      <c r="D40" s="123"/>
      <c r="H40" s="123"/>
    </row>
    <row r="41" spans="1:8" x14ac:dyDescent="0.2">
      <c r="C41" s="61" t="s">
        <v>1338</v>
      </c>
    </row>
    <row r="42" spans="1:8" x14ac:dyDescent="0.2">
      <c r="C42" s="129"/>
      <c r="H42" s="123"/>
    </row>
    <row r="43" spans="1:8" x14ac:dyDescent="0.2">
      <c r="C43" s="130"/>
      <c r="D43" s="123"/>
      <c r="H43" s="123"/>
    </row>
    <row r="44" spans="1:8" x14ac:dyDescent="0.2">
      <c r="C44" s="61" t="s">
        <v>1334</v>
      </c>
      <c r="D44" s="123"/>
      <c r="H44" s="123"/>
    </row>
    <row r="45" spans="1:8" x14ac:dyDescent="0.2">
      <c r="C45" s="62"/>
      <c r="D45" s="123"/>
      <c r="H45" s="123"/>
    </row>
    <row r="46" spans="1:8" x14ac:dyDescent="0.2">
      <c r="C46" s="63"/>
      <c r="D46" s="123"/>
      <c r="H46" s="123"/>
    </row>
    <row r="47" spans="1:8" x14ac:dyDescent="0.2">
      <c r="C47" s="62" t="s">
        <v>1339</v>
      </c>
      <c r="D47" s="123"/>
      <c r="H47" s="123"/>
    </row>
    <row r="48" spans="1:8" x14ac:dyDescent="0.2">
      <c r="C48" s="129"/>
      <c r="D48" s="123"/>
      <c r="H48" s="123"/>
    </row>
    <row r="49" spans="3:8" x14ac:dyDescent="0.2">
      <c r="C49" s="31"/>
      <c r="D49" s="123"/>
      <c r="H49" s="123"/>
    </row>
    <row r="50" spans="3:8" x14ac:dyDescent="0.2">
      <c r="C50" s="61" t="s">
        <v>1336</v>
      </c>
      <c r="D50" s="123"/>
      <c r="H50" s="123"/>
    </row>
    <row r="51" spans="3:8" x14ac:dyDescent="0.2">
      <c r="D51" s="123"/>
      <c r="H51" s="123"/>
    </row>
    <row r="52" spans="3:8" x14ac:dyDescent="0.2">
      <c r="D52" s="123"/>
      <c r="H52" s="123"/>
    </row>
    <row r="53" spans="3:8" x14ac:dyDescent="0.2">
      <c r="D53" s="123"/>
      <c r="H53" s="123"/>
    </row>
    <row r="54" spans="3:8" x14ac:dyDescent="0.2">
      <c r="D54" s="123"/>
      <c r="H54" s="123"/>
    </row>
    <row r="55" spans="3:8" x14ac:dyDescent="0.2">
      <c r="D55" s="123"/>
      <c r="H55" s="123"/>
    </row>
    <row r="56" spans="3:8" x14ac:dyDescent="0.2">
      <c r="D56" s="123"/>
      <c r="H56" s="123"/>
    </row>
    <row r="57" spans="3:8" x14ac:dyDescent="0.2">
      <c r="D57" s="123"/>
      <c r="H57" s="123"/>
    </row>
    <row r="58" spans="3:8" x14ac:dyDescent="0.2">
      <c r="D58" s="123"/>
      <c r="H58" s="123"/>
    </row>
    <row r="59" spans="3:8" x14ac:dyDescent="0.2">
      <c r="D59" s="123"/>
      <c r="H59" s="123"/>
    </row>
    <row r="60" spans="3:8" x14ac:dyDescent="0.2">
      <c r="D60" s="123"/>
      <c r="H60" s="123"/>
    </row>
    <row r="61" spans="3:8" x14ac:dyDescent="0.2">
      <c r="D61" s="123"/>
      <c r="H61" s="123"/>
    </row>
    <row r="62" spans="3:8" x14ac:dyDescent="0.2">
      <c r="D62" s="123"/>
      <c r="H62" s="123"/>
    </row>
    <row r="63" spans="3:8" x14ac:dyDescent="0.2">
      <c r="D63" s="123"/>
      <c r="H63" s="123"/>
    </row>
    <row r="64" spans="3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  <row r="96" spans="4:8" x14ac:dyDescent="0.2">
      <c r="D96" s="123"/>
      <c r="H96" s="123"/>
    </row>
    <row r="97" spans="4:8" x14ac:dyDescent="0.2">
      <c r="D97" s="123"/>
      <c r="H97" s="123"/>
    </row>
    <row r="98" spans="4:8" x14ac:dyDescent="0.2">
      <c r="D98" s="123"/>
      <c r="H98" s="123"/>
    </row>
    <row r="99" spans="4:8" x14ac:dyDescent="0.2">
      <c r="D99" s="123"/>
      <c r="H99" s="123"/>
    </row>
    <row r="100" spans="4:8" x14ac:dyDescent="0.2">
      <c r="D100" s="123"/>
      <c r="H100" s="123"/>
    </row>
    <row r="101" spans="4:8" x14ac:dyDescent="0.2">
      <c r="D101" s="123"/>
      <c r="H101" s="123"/>
    </row>
    <row r="102" spans="4:8" x14ac:dyDescent="0.2">
      <c r="D102" s="123"/>
      <c r="H102" s="123"/>
    </row>
    <row r="103" spans="4:8" x14ac:dyDescent="0.2">
      <c r="D103" s="123"/>
      <c r="H103" s="123"/>
    </row>
    <row r="104" spans="4:8" x14ac:dyDescent="0.2">
      <c r="D104" s="123"/>
      <c r="H104" s="123"/>
    </row>
    <row r="105" spans="4:8" x14ac:dyDescent="0.2">
      <c r="D105" s="123"/>
      <c r="H105" s="123"/>
    </row>
  </sheetData>
  <mergeCells count="7">
    <mergeCell ref="A5:H5"/>
    <mergeCell ref="H13:H14"/>
    <mergeCell ref="A13:A14"/>
    <mergeCell ref="B13:B14"/>
    <mergeCell ref="C13:C14"/>
    <mergeCell ref="D13:D14"/>
    <mergeCell ref="E13:G13"/>
  </mergeCells>
  <phoneticPr fontId="2" type="noConversion"/>
  <pageMargins left="0.74803149606299213" right="0.74803149606299213" top="0.70866141732283472" bottom="0.70866141732283472" header="0.51181102362204722" footer="0.51181102362204722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3"/>
  <sheetViews>
    <sheetView tabSelected="1" topLeftCell="A4" workbookViewId="0">
      <selection activeCell="F43" sqref="F43"/>
    </sheetView>
  </sheetViews>
  <sheetFormatPr defaultRowHeight="12.75" x14ac:dyDescent="0.2"/>
  <cols>
    <col min="1" max="1" width="4.28515625" style="5" customWidth="1"/>
    <col min="2" max="2" width="7.42578125" style="5" customWidth="1"/>
    <col min="3" max="3" width="26.28515625" style="5" customWidth="1"/>
    <col min="4" max="4" width="10.7109375" style="66" customWidth="1"/>
    <col min="5" max="5" width="10.42578125" style="66" customWidth="1"/>
    <col min="6" max="6" width="10.28515625" style="66" customWidth="1"/>
    <col min="7" max="7" width="9.85546875" style="66" customWidth="1"/>
    <col min="8" max="8" width="10.5703125" style="66" customWidth="1"/>
    <col min="9" max="16384" width="9.140625" style="5"/>
  </cols>
  <sheetData>
    <row r="1" spans="1:8" x14ac:dyDescent="0.2">
      <c r="D1" s="59" t="s">
        <v>1128</v>
      </c>
      <c r="E1" s="5"/>
      <c r="F1" s="5"/>
      <c r="G1" s="5"/>
      <c r="H1" s="5"/>
    </row>
    <row r="2" spans="1:8" x14ac:dyDescent="0.2">
      <c r="D2" s="60" t="s">
        <v>1129</v>
      </c>
      <c r="E2" s="5"/>
      <c r="F2" s="5"/>
      <c r="G2" s="5"/>
      <c r="H2" s="5"/>
    </row>
    <row r="3" spans="1:8" x14ac:dyDescent="0.2">
      <c r="D3" s="53"/>
      <c r="E3" s="5"/>
      <c r="F3" s="5"/>
      <c r="G3" s="5"/>
      <c r="H3" s="5"/>
    </row>
    <row r="4" spans="1:8" x14ac:dyDescent="0.2">
      <c r="A4" s="109" t="s">
        <v>1126</v>
      </c>
      <c r="D4" s="5"/>
      <c r="E4" s="5"/>
      <c r="F4" s="5"/>
      <c r="G4" s="5"/>
      <c r="H4" s="5"/>
    </row>
    <row r="5" spans="1:8" x14ac:dyDescent="0.2">
      <c r="A5" s="5" t="s">
        <v>1144</v>
      </c>
      <c r="D5" s="5"/>
      <c r="E5" s="5"/>
      <c r="F5" s="5"/>
      <c r="G5" s="5"/>
      <c r="H5" s="5"/>
    </row>
    <row r="6" spans="1:8" x14ac:dyDescent="0.2">
      <c r="A6" s="5" t="s">
        <v>844</v>
      </c>
      <c r="D6" s="5"/>
      <c r="E6" s="5"/>
      <c r="F6" s="5"/>
      <c r="G6" s="5"/>
      <c r="H6" s="5"/>
    </row>
    <row r="7" spans="1:8" x14ac:dyDescent="0.2">
      <c r="A7" s="5" t="s">
        <v>1127</v>
      </c>
      <c r="D7" s="5"/>
      <c r="E7" s="5"/>
      <c r="F7" s="5"/>
      <c r="G7" s="5"/>
      <c r="H7" s="5"/>
    </row>
    <row r="8" spans="1:8" x14ac:dyDescent="0.2">
      <c r="A8" s="5" t="s">
        <v>1330</v>
      </c>
      <c r="D8" s="5"/>
      <c r="E8" s="5"/>
      <c r="F8" s="5"/>
      <c r="G8" s="5"/>
      <c r="H8" s="5"/>
    </row>
    <row r="9" spans="1:8" x14ac:dyDescent="0.2">
      <c r="E9" s="71" t="s">
        <v>948</v>
      </c>
      <c r="F9" s="124"/>
    </row>
    <row r="10" spans="1:8" x14ac:dyDescent="0.2">
      <c r="E10" s="71" t="s">
        <v>284</v>
      </c>
      <c r="F10" s="124"/>
    </row>
    <row r="11" spans="1:8" x14ac:dyDescent="0.2">
      <c r="D11" s="5"/>
      <c r="E11" s="54" t="s">
        <v>1130</v>
      </c>
      <c r="F11" s="140"/>
      <c r="G11" s="5"/>
    </row>
    <row r="13" spans="1:8" ht="12.75" customHeight="1" x14ac:dyDescent="0.2">
      <c r="A13" s="309" t="s">
        <v>628</v>
      </c>
      <c r="B13" s="309" t="s">
        <v>285</v>
      </c>
      <c r="C13" s="309" t="s">
        <v>286</v>
      </c>
      <c r="D13" s="327" t="s">
        <v>287</v>
      </c>
      <c r="E13" s="329" t="s">
        <v>288</v>
      </c>
      <c r="F13" s="330"/>
      <c r="G13" s="331"/>
      <c r="H13" s="327" t="s">
        <v>289</v>
      </c>
    </row>
    <row r="14" spans="1:8" ht="45.75" customHeight="1" x14ac:dyDescent="0.2">
      <c r="A14" s="310"/>
      <c r="B14" s="310"/>
      <c r="C14" s="310"/>
      <c r="D14" s="328"/>
      <c r="E14" s="76" t="s">
        <v>290</v>
      </c>
      <c r="F14" s="77" t="s">
        <v>291</v>
      </c>
      <c r="G14" s="78" t="s">
        <v>292</v>
      </c>
      <c r="H14" s="328"/>
    </row>
    <row r="15" spans="1:8" x14ac:dyDescent="0.2">
      <c r="A15" s="122">
        <v>1</v>
      </c>
      <c r="B15" s="3" t="s">
        <v>446</v>
      </c>
      <c r="C15" s="138" t="s">
        <v>986</v>
      </c>
      <c r="D15" s="65"/>
      <c r="E15" s="79"/>
      <c r="F15" s="79"/>
      <c r="G15" s="79"/>
      <c r="H15" s="125"/>
    </row>
    <row r="16" spans="1:8" x14ac:dyDescent="0.2">
      <c r="A16" s="11">
        <v>2</v>
      </c>
      <c r="B16" s="3" t="s">
        <v>447</v>
      </c>
      <c r="C16" s="40" t="s">
        <v>293</v>
      </c>
      <c r="D16" s="65"/>
      <c r="E16" s="65"/>
      <c r="F16" s="65"/>
      <c r="G16" s="65"/>
      <c r="H16" s="65"/>
    </row>
    <row r="17" spans="1:8" x14ac:dyDescent="0.2">
      <c r="A17" s="122">
        <v>3</v>
      </c>
      <c r="B17" s="3" t="s">
        <v>448</v>
      </c>
      <c r="C17" s="40" t="s">
        <v>294</v>
      </c>
      <c r="D17" s="65"/>
      <c r="E17" s="65"/>
      <c r="F17" s="65"/>
      <c r="G17" s="65"/>
      <c r="H17" s="65"/>
    </row>
    <row r="18" spans="1:8" x14ac:dyDescent="0.2">
      <c r="A18" s="11">
        <v>4</v>
      </c>
      <c r="B18" s="3" t="s">
        <v>449</v>
      </c>
      <c r="C18" s="40" t="s">
        <v>340</v>
      </c>
      <c r="D18" s="65"/>
      <c r="E18" s="65"/>
      <c r="F18" s="65"/>
      <c r="G18" s="65"/>
      <c r="H18" s="65"/>
    </row>
    <row r="19" spans="1:8" x14ac:dyDescent="0.2">
      <c r="A19" s="122">
        <v>5</v>
      </c>
      <c r="B19" s="3" t="s">
        <v>450</v>
      </c>
      <c r="C19" s="40" t="s">
        <v>295</v>
      </c>
      <c r="D19" s="65"/>
      <c r="E19" s="65"/>
      <c r="F19" s="65"/>
      <c r="G19" s="65"/>
      <c r="H19" s="65"/>
    </row>
    <row r="20" spans="1:8" x14ac:dyDescent="0.2">
      <c r="A20" s="11">
        <v>6</v>
      </c>
      <c r="B20" s="3" t="s">
        <v>451</v>
      </c>
      <c r="C20" s="40" t="s">
        <v>350</v>
      </c>
      <c r="D20" s="65"/>
      <c r="E20" s="65"/>
      <c r="F20" s="65"/>
      <c r="G20" s="65"/>
      <c r="H20" s="65"/>
    </row>
    <row r="21" spans="1:8" x14ac:dyDescent="0.2">
      <c r="A21" s="122">
        <v>7</v>
      </c>
      <c r="B21" s="3" t="s">
        <v>452</v>
      </c>
      <c r="C21" s="40" t="s">
        <v>296</v>
      </c>
      <c r="D21" s="65"/>
      <c r="E21" s="65"/>
      <c r="F21" s="65"/>
      <c r="G21" s="65"/>
      <c r="H21" s="65"/>
    </row>
    <row r="22" spans="1:8" x14ac:dyDescent="0.2">
      <c r="A22" s="11">
        <v>8</v>
      </c>
      <c r="B22" s="3" t="s">
        <v>453</v>
      </c>
      <c r="C22" s="40" t="s">
        <v>999</v>
      </c>
      <c r="D22" s="65"/>
      <c r="E22" s="65"/>
      <c r="F22" s="65"/>
      <c r="G22" s="65"/>
      <c r="H22" s="65"/>
    </row>
    <row r="23" spans="1:8" x14ac:dyDescent="0.2">
      <c r="A23" s="122">
        <v>9</v>
      </c>
      <c r="B23" s="3" t="s">
        <v>454</v>
      </c>
      <c r="C23" s="40" t="s">
        <v>564</v>
      </c>
      <c r="D23" s="65"/>
      <c r="E23" s="65"/>
      <c r="F23" s="65"/>
      <c r="G23" s="65"/>
      <c r="H23" s="65"/>
    </row>
    <row r="24" spans="1:8" x14ac:dyDescent="0.2">
      <c r="A24" s="11">
        <v>10</v>
      </c>
      <c r="B24" s="3" t="s">
        <v>351</v>
      </c>
      <c r="C24" s="40" t="s">
        <v>297</v>
      </c>
      <c r="D24" s="65"/>
      <c r="E24" s="65"/>
      <c r="F24" s="65"/>
      <c r="G24" s="65"/>
      <c r="H24" s="65"/>
    </row>
    <row r="25" spans="1:8" x14ac:dyDescent="0.2">
      <c r="A25" s="122">
        <v>11</v>
      </c>
      <c r="B25" s="3" t="s">
        <v>341</v>
      </c>
      <c r="C25" s="40" t="s">
        <v>523</v>
      </c>
      <c r="D25" s="65"/>
      <c r="E25" s="65"/>
      <c r="F25" s="65"/>
      <c r="G25" s="65"/>
      <c r="H25" s="65"/>
    </row>
    <row r="26" spans="1:8" x14ac:dyDescent="0.2">
      <c r="A26" s="11">
        <v>12</v>
      </c>
      <c r="B26" s="3" t="s">
        <v>1000</v>
      </c>
      <c r="C26" s="139" t="s">
        <v>1183</v>
      </c>
      <c r="D26" s="65"/>
      <c r="E26" s="65"/>
      <c r="F26" s="65"/>
      <c r="G26" s="65"/>
      <c r="H26" s="65"/>
    </row>
    <row r="27" spans="1:8" x14ac:dyDescent="0.2">
      <c r="A27" s="122">
        <v>13</v>
      </c>
      <c r="B27" s="3" t="s">
        <v>563</v>
      </c>
      <c r="C27" s="139" t="s">
        <v>1186</v>
      </c>
      <c r="D27" s="20"/>
      <c r="E27" s="65"/>
      <c r="F27" s="65"/>
      <c r="G27" s="65"/>
      <c r="H27" s="65"/>
    </row>
    <row r="28" spans="1:8" x14ac:dyDescent="0.2">
      <c r="A28" s="11">
        <v>14</v>
      </c>
      <c r="B28" s="3" t="s">
        <v>859</v>
      </c>
      <c r="C28" s="139" t="s">
        <v>1205</v>
      </c>
      <c r="D28" s="20"/>
      <c r="E28" s="65"/>
      <c r="F28" s="65"/>
      <c r="G28" s="65"/>
      <c r="H28" s="65"/>
    </row>
    <row r="29" spans="1:8" x14ac:dyDescent="0.2">
      <c r="A29" s="122">
        <v>15</v>
      </c>
      <c r="B29" s="3" t="s">
        <v>860</v>
      </c>
      <c r="C29" s="40" t="s">
        <v>871</v>
      </c>
      <c r="D29" s="20"/>
      <c r="E29" s="65"/>
      <c r="F29" s="65"/>
      <c r="G29" s="65"/>
      <c r="H29" s="65"/>
    </row>
    <row r="30" spans="1:8" x14ac:dyDescent="0.2">
      <c r="A30" s="122">
        <v>16</v>
      </c>
      <c r="B30" s="3" t="s">
        <v>1162</v>
      </c>
      <c r="C30" s="40" t="s">
        <v>619</v>
      </c>
      <c r="D30" s="20"/>
      <c r="E30" s="65"/>
      <c r="F30" s="65"/>
      <c r="G30" s="65"/>
      <c r="H30" s="65"/>
    </row>
    <row r="31" spans="1:8" x14ac:dyDescent="0.2">
      <c r="A31" s="122"/>
      <c r="B31" s="3"/>
      <c r="C31" s="40"/>
      <c r="D31" s="65"/>
      <c r="E31" s="65"/>
      <c r="F31" s="65"/>
      <c r="G31" s="65"/>
      <c r="H31" s="65"/>
    </row>
    <row r="32" spans="1:8" s="30" customFormat="1" x14ac:dyDescent="0.2">
      <c r="A32" s="64"/>
      <c r="B32" s="80"/>
      <c r="C32" s="81" t="s">
        <v>298</v>
      </c>
      <c r="D32" s="68"/>
      <c r="E32" s="68"/>
      <c r="F32" s="68"/>
      <c r="G32" s="68"/>
      <c r="H32" s="68"/>
    </row>
    <row r="33" spans="1:8" x14ac:dyDescent="0.2">
      <c r="A33" s="13"/>
      <c r="B33" s="14"/>
      <c r="C33" s="48" t="s">
        <v>1344</v>
      </c>
      <c r="D33" s="20"/>
      <c r="E33" s="15"/>
      <c r="F33" s="16"/>
      <c r="G33" s="17"/>
      <c r="H33" s="15"/>
    </row>
    <row r="34" spans="1:8" x14ac:dyDescent="0.2">
      <c r="A34" s="13"/>
      <c r="B34" s="14"/>
      <c r="C34" s="18" t="s">
        <v>299</v>
      </c>
      <c r="D34" s="16"/>
      <c r="E34" s="17"/>
      <c r="F34" s="17"/>
      <c r="G34" s="17"/>
      <c r="H34" s="17"/>
    </row>
    <row r="35" spans="1:8" x14ac:dyDescent="0.2">
      <c r="A35" s="13"/>
      <c r="B35" s="14"/>
      <c r="C35" s="48" t="s">
        <v>1337</v>
      </c>
      <c r="D35" s="20"/>
      <c r="E35" s="17"/>
      <c r="F35" s="17"/>
      <c r="G35" s="17"/>
      <c r="H35" s="17"/>
    </row>
    <row r="36" spans="1:8" x14ac:dyDescent="0.2">
      <c r="A36" s="13"/>
      <c r="B36" s="14"/>
      <c r="C36" s="48" t="s">
        <v>300</v>
      </c>
      <c r="D36" s="20"/>
      <c r="E36" s="20"/>
      <c r="F36" s="17"/>
      <c r="G36" s="17"/>
      <c r="H36" s="17"/>
    </row>
    <row r="37" spans="1:8" s="30" customFormat="1" x14ac:dyDescent="0.2">
      <c r="A37" s="82"/>
      <c r="B37" s="83"/>
      <c r="C37" s="81" t="s">
        <v>301</v>
      </c>
      <c r="D37" s="68"/>
      <c r="E37" s="68"/>
      <c r="F37" s="84"/>
      <c r="G37" s="84"/>
      <c r="H37" s="84"/>
    </row>
    <row r="38" spans="1:8" x14ac:dyDescent="0.2">
      <c r="A38" s="53"/>
      <c r="B38" s="55"/>
      <c r="C38" s="56"/>
      <c r="D38" s="57"/>
      <c r="E38" s="57"/>
      <c r="F38" s="58"/>
      <c r="G38" s="58"/>
      <c r="H38" s="58"/>
    </row>
    <row r="39" spans="1:8" x14ac:dyDescent="0.2">
      <c r="A39" s="53"/>
      <c r="B39" s="55"/>
      <c r="C39" s="56"/>
      <c r="D39" s="57"/>
      <c r="E39" s="57"/>
      <c r="F39" s="58"/>
      <c r="G39" s="58"/>
      <c r="H39" s="58"/>
    </row>
    <row r="40" spans="1:8" x14ac:dyDescent="0.2">
      <c r="D40" s="123"/>
      <c r="E40" s="5"/>
      <c r="F40" s="5"/>
      <c r="G40" s="5"/>
      <c r="H40" s="123"/>
    </row>
    <row r="41" spans="1:8" x14ac:dyDescent="0.2">
      <c r="C41" s="61" t="s">
        <v>1333</v>
      </c>
      <c r="D41" s="5"/>
      <c r="E41" s="5"/>
      <c r="F41" s="5"/>
      <c r="G41" s="5"/>
      <c r="H41" s="5"/>
    </row>
    <row r="42" spans="1:8" x14ac:dyDescent="0.2">
      <c r="C42" s="129"/>
      <c r="D42" s="5"/>
      <c r="E42" s="5"/>
      <c r="F42" s="5"/>
      <c r="G42" s="5"/>
      <c r="H42" s="123"/>
    </row>
    <row r="43" spans="1:8" x14ac:dyDescent="0.2">
      <c r="C43" s="130"/>
      <c r="D43" s="123"/>
      <c r="E43" s="5"/>
      <c r="F43" s="5"/>
      <c r="G43" s="5"/>
      <c r="H43" s="123"/>
    </row>
    <row r="44" spans="1:8" x14ac:dyDescent="0.2">
      <c r="C44" s="61" t="s">
        <v>1334</v>
      </c>
      <c r="D44" s="123"/>
      <c r="E44" s="5"/>
      <c r="F44" s="5"/>
      <c r="G44" s="5"/>
      <c r="H44" s="123"/>
    </row>
    <row r="45" spans="1:8" x14ac:dyDescent="0.2">
      <c r="C45" s="62"/>
      <c r="D45" s="123"/>
      <c r="E45" s="5"/>
      <c r="F45" s="5"/>
      <c r="G45" s="5"/>
      <c r="H45" s="123"/>
    </row>
    <row r="46" spans="1:8" x14ac:dyDescent="0.2">
      <c r="C46" s="63"/>
      <c r="D46" s="123"/>
      <c r="E46" s="5"/>
      <c r="F46" s="5"/>
      <c r="G46" s="5"/>
      <c r="H46" s="123"/>
    </row>
    <row r="47" spans="1:8" x14ac:dyDescent="0.2">
      <c r="C47" s="62" t="s">
        <v>1335</v>
      </c>
      <c r="D47" s="123"/>
      <c r="E47" s="5"/>
      <c r="F47" s="5"/>
      <c r="G47" s="5"/>
      <c r="H47" s="123"/>
    </row>
    <row r="48" spans="1:8" x14ac:dyDescent="0.2">
      <c r="C48" s="129"/>
      <c r="D48" s="123"/>
      <c r="E48" s="5"/>
      <c r="F48" s="5"/>
      <c r="G48" s="5"/>
      <c r="H48" s="123"/>
    </row>
    <row r="49" spans="3:8" x14ac:dyDescent="0.2">
      <c r="C49" s="31"/>
      <c r="D49" s="123"/>
      <c r="E49" s="5"/>
      <c r="F49" s="5"/>
      <c r="G49" s="5"/>
      <c r="H49" s="123"/>
    </row>
    <row r="50" spans="3:8" x14ac:dyDescent="0.2">
      <c r="C50" s="61" t="s">
        <v>1334</v>
      </c>
      <c r="D50" s="123"/>
      <c r="E50" s="5"/>
      <c r="F50" s="5"/>
      <c r="G50" s="5"/>
      <c r="H50" s="123"/>
    </row>
    <row r="51" spans="3:8" x14ac:dyDescent="0.2">
      <c r="D51" s="124"/>
      <c r="H51" s="124"/>
    </row>
    <row r="52" spans="3:8" x14ac:dyDescent="0.2">
      <c r="D52" s="124"/>
      <c r="H52" s="124"/>
    </row>
    <row r="53" spans="3:8" x14ac:dyDescent="0.2">
      <c r="D53" s="124"/>
      <c r="H53" s="124"/>
    </row>
    <row r="54" spans="3:8" x14ac:dyDescent="0.2">
      <c r="D54" s="124"/>
      <c r="H54" s="124"/>
    </row>
    <row r="55" spans="3:8" x14ac:dyDescent="0.2">
      <c r="D55" s="124"/>
      <c r="H55" s="124"/>
    </row>
    <row r="56" spans="3:8" x14ac:dyDescent="0.2">
      <c r="D56" s="124"/>
      <c r="H56" s="124"/>
    </row>
    <row r="57" spans="3:8" x14ac:dyDescent="0.2">
      <c r="D57" s="124"/>
      <c r="H57" s="124"/>
    </row>
    <row r="58" spans="3:8" x14ac:dyDescent="0.2">
      <c r="D58" s="124"/>
      <c r="H58" s="124"/>
    </row>
    <row r="59" spans="3:8" x14ac:dyDescent="0.2">
      <c r="D59" s="124"/>
      <c r="H59" s="124"/>
    </row>
    <row r="60" spans="3:8" x14ac:dyDescent="0.2">
      <c r="D60" s="124"/>
      <c r="H60" s="124"/>
    </row>
    <row r="61" spans="3:8" x14ac:dyDescent="0.2">
      <c r="D61" s="124"/>
      <c r="H61" s="124"/>
    </row>
    <row r="62" spans="3:8" x14ac:dyDescent="0.2">
      <c r="D62" s="124"/>
      <c r="H62" s="124"/>
    </row>
    <row r="63" spans="3:8" x14ac:dyDescent="0.2">
      <c r="D63" s="124"/>
      <c r="H63" s="124"/>
    </row>
    <row r="64" spans="3:8" x14ac:dyDescent="0.2">
      <c r="D64" s="124"/>
      <c r="H64" s="124"/>
    </row>
    <row r="65" spans="4:8" x14ac:dyDescent="0.2">
      <c r="D65" s="124"/>
      <c r="H65" s="124"/>
    </row>
    <row r="66" spans="4:8" x14ac:dyDescent="0.2">
      <c r="D66" s="124"/>
      <c r="H66" s="124"/>
    </row>
    <row r="67" spans="4:8" x14ac:dyDescent="0.2">
      <c r="D67" s="124"/>
      <c r="H67" s="124"/>
    </row>
    <row r="68" spans="4:8" x14ac:dyDescent="0.2">
      <c r="D68" s="124"/>
      <c r="H68" s="124"/>
    </row>
    <row r="69" spans="4:8" x14ac:dyDescent="0.2">
      <c r="D69" s="124"/>
      <c r="H69" s="124"/>
    </row>
    <row r="70" spans="4:8" x14ac:dyDescent="0.2">
      <c r="D70" s="124"/>
      <c r="H70" s="124"/>
    </row>
    <row r="71" spans="4:8" x14ac:dyDescent="0.2">
      <c r="D71" s="124"/>
      <c r="H71" s="124"/>
    </row>
    <row r="72" spans="4:8" x14ac:dyDescent="0.2">
      <c r="D72" s="124"/>
      <c r="H72" s="124"/>
    </row>
    <row r="73" spans="4:8" x14ac:dyDescent="0.2">
      <c r="D73" s="124"/>
      <c r="H73" s="124"/>
    </row>
    <row r="74" spans="4:8" x14ac:dyDescent="0.2">
      <c r="D74" s="124"/>
      <c r="H74" s="124"/>
    </row>
    <row r="75" spans="4:8" x14ac:dyDescent="0.2">
      <c r="D75" s="124"/>
      <c r="H75" s="124"/>
    </row>
    <row r="76" spans="4:8" x14ac:dyDescent="0.2">
      <c r="D76" s="124"/>
      <c r="H76" s="124"/>
    </row>
    <row r="77" spans="4:8" x14ac:dyDescent="0.2">
      <c r="D77" s="124"/>
      <c r="H77" s="124"/>
    </row>
    <row r="78" spans="4:8" x14ac:dyDescent="0.2">
      <c r="D78" s="124"/>
      <c r="H78" s="124"/>
    </row>
    <row r="79" spans="4:8" x14ac:dyDescent="0.2">
      <c r="D79" s="124"/>
      <c r="H79" s="124"/>
    </row>
    <row r="80" spans="4:8" x14ac:dyDescent="0.2">
      <c r="D80" s="124"/>
      <c r="H80" s="124"/>
    </row>
    <row r="81" spans="4:8" x14ac:dyDescent="0.2">
      <c r="D81" s="124"/>
      <c r="H81" s="124"/>
    </row>
    <row r="82" spans="4:8" x14ac:dyDescent="0.2">
      <c r="D82" s="124"/>
      <c r="H82" s="124"/>
    </row>
    <row r="83" spans="4:8" x14ac:dyDescent="0.2">
      <c r="D83" s="124"/>
      <c r="H83" s="124"/>
    </row>
    <row r="84" spans="4:8" x14ac:dyDescent="0.2">
      <c r="D84" s="124"/>
      <c r="H84" s="124"/>
    </row>
    <row r="85" spans="4:8" x14ac:dyDescent="0.2">
      <c r="D85" s="124"/>
      <c r="H85" s="124"/>
    </row>
    <row r="86" spans="4:8" x14ac:dyDescent="0.2">
      <c r="D86" s="124"/>
      <c r="H86" s="124"/>
    </row>
    <row r="87" spans="4:8" x14ac:dyDescent="0.2">
      <c r="D87" s="124"/>
      <c r="H87" s="124"/>
    </row>
    <row r="88" spans="4:8" x14ac:dyDescent="0.2">
      <c r="D88" s="124"/>
      <c r="H88" s="124"/>
    </row>
    <row r="89" spans="4:8" x14ac:dyDescent="0.2">
      <c r="D89" s="124"/>
      <c r="H89" s="124"/>
    </row>
    <row r="90" spans="4:8" x14ac:dyDescent="0.2">
      <c r="D90" s="124"/>
      <c r="H90" s="124"/>
    </row>
    <row r="91" spans="4:8" x14ac:dyDescent="0.2">
      <c r="D91" s="124"/>
      <c r="H91" s="124"/>
    </row>
    <row r="92" spans="4:8" x14ac:dyDescent="0.2">
      <c r="D92" s="124"/>
      <c r="H92" s="124"/>
    </row>
    <row r="93" spans="4:8" x14ac:dyDescent="0.2">
      <c r="D93" s="124"/>
      <c r="H93" s="124"/>
    </row>
    <row r="94" spans="4:8" x14ac:dyDescent="0.2">
      <c r="D94" s="124"/>
      <c r="H94" s="124"/>
    </row>
    <row r="95" spans="4:8" x14ac:dyDescent="0.2">
      <c r="D95" s="124"/>
      <c r="H95" s="124"/>
    </row>
    <row r="96" spans="4:8" x14ac:dyDescent="0.2">
      <c r="D96" s="124"/>
      <c r="H96" s="124"/>
    </row>
    <row r="97" spans="4:8" x14ac:dyDescent="0.2">
      <c r="D97" s="124"/>
      <c r="H97" s="124"/>
    </row>
    <row r="98" spans="4:8" x14ac:dyDescent="0.2">
      <c r="D98" s="124"/>
      <c r="H98" s="124"/>
    </row>
    <row r="99" spans="4:8" x14ac:dyDescent="0.2">
      <c r="D99" s="124"/>
      <c r="H99" s="124"/>
    </row>
    <row r="100" spans="4:8" x14ac:dyDescent="0.2">
      <c r="D100" s="124"/>
      <c r="H100" s="124"/>
    </row>
    <row r="101" spans="4:8" x14ac:dyDescent="0.2">
      <c r="D101" s="124"/>
      <c r="H101" s="124"/>
    </row>
    <row r="102" spans="4:8" x14ac:dyDescent="0.2">
      <c r="D102" s="124"/>
      <c r="H102" s="124"/>
    </row>
    <row r="103" spans="4:8" x14ac:dyDescent="0.2">
      <c r="D103" s="124"/>
      <c r="H103" s="124"/>
    </row>
  </sheetData>
  <mergeCells count="6">
    <mergeCell ref="H13:H14"/>
    <mergeCell ref="A13:A14"/>
    <mergeCell ref="B13:B14"/>
    <mergeCell ref="C13:C14"/>
    <mergeCell ref="D13:D14"/>
    <mergeCell ref="E13:G13"/>
  </mergeCells>
  <phoneticPr fontId="2" type="noConversion"/>
  <printOptions horizontalCentered="1"/>
  <pageMargins left="0.55118110236220474" right="0.74803149606299213" top="0.70866141732283472" bottom="0.6692913385826772" header="0.51181102362204722" footer="0.51181102362204722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8"/>
  <sheetViews>
    <sheetView showZeros="0" workbookViewId="0">
      <selection activeCell="I19" sqref="I19"/>
    </sheetView>
  </sheetViews>
  <sheetFormatPr defaultRowHeight="12.75" x14ac:dyDescent="0.2"/>
  <cols>
    <col min="1" max="1" width="4" style="5" customWidth="1"/>
    <col min="2" max="2" width="39.5703125" style="5" customWidth="1"/>
    <col min="3" max="3" width="6" style="5" customWidth="1"/>
    <col min="4" max="4" width="7.5703125" style="5" customWidth="1"/>
    <col min="5" max="5" width="6.5703125" style="66" customWidth="1"/>
    <col min="6" max="6" width="8.140625" style="66" customWidth="1"/>
    <col min="7" max="7" width="7.7109375" style="66" customWidth="1"/>
    <col min="8" max="8" width="8.42578125" style="66" customWidth="1"/>
    <col min="9" max="9" width="8.140625" style="66" customWidth="1"/>
    <col min="10" max="10" width="8.140625" style="66" bestFit="1" customWidth="1"/>
    <col min="11" max="11" width="9.85546875" style="66" bestFit="1" customWidth="1"/>
    <col min="12" max="12" width="10.42578125" style="66" customWidth="1"/>
    <col min="13" max="13" width="10.7109375" style="66" bestFit="1" customWidth="1"/>
    <col min="14" max="14" width="9.140625" style="66" bestFit="1" customWidth="1"/>
    <col min="15" max="15" width="10.140625" style="66" bestFit="1" customWidth="1"/>
    <col min="16" max="16" width="12.140625" style="5" customWidth="1"/>
    <col min="17" max="16384" width="9.140625" style="5"/>
  </cols>
  <sheetData>
    <row r="1" spans="1:15" x14ac:dyDescent="0.2">
      <c r="A1" s="315" t="s">
        <v>40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15" x14ac:dyDescent="0.2">
      <c r="A2" s="315" t="s">
        <v>986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</row>
    <row r="3" spans="1:15" x14ac:dyDescent="0.2">
      <c r="A3" s="109" t="s">
        <v>1126</v>
      </c>
    </row>
    <row r="4" spans="1:15" x14ac:dyDescent="0.2">
      <c r="A4" s="5" t="s">
        <v>1144</v>
      </c>
    </row>
    <row r="5" spans="1:15" x14ac:dyDescent="0.2">
      <c r="A5" s="5" t="s">
        <v>844</v>
      </c>
    </row>
    <row r="6" spans="1:15" x14ac:dyDescent="0.2">
      <c r="A6" s="5" t="s">
        <v>1127</v>
      </c>
      <c r="G6" s="6" t="s">
        <v>181</v>
      </c>
      <c r="H6" s="320"/>
      <c r="I6" s="320"/>
      <c r="J6" s="66" t="s">
        <v>626</v>
      </c>
    </row>
    <row r="7" spans="1:15" x14ac:dyDescent="0.2">
      <c r="A7" s="5" t="s">
        <v>1330</v>
      </c>
      <c r="D7" s="72"/>
      <c r="E7" s="5"/>
      <c r="F7" s="5"/>
      <c r="G7" s="6" t="s">
        <v>1134</v>
      </c>
      <c r="H7" s="140"/>
      <c r="J7" s="314"/>
      <c r="K7" s="314"/>
      <c r="L7" s="314"/>
    </row>
    <row r="8" spans="1:15" x14ac:dyDescent="0.2">
      <c r="J8" s="314"/>
      <c r="K8" s="314"/>
      <c r="L8" s="314"/>
    </row>
    <row r="9" spans="1:15" x14ac:dyDescent="0.2">
      <c r="A9" s="5" t="s">
        <v>1150</v>
      </c>
    </row>
    <row r="10" spans="1:15" s="31" customFormat="1" ht="12.75" customHeight="1" x14ac:dyDescent="0.2">
      <c r="A10" s="317" t="s">
        <v>628</v>
      </c>
      <c r="B10" s="309" t="s">
        <v>182</v>
      </c>
      <c r="C10" s="317" t="s">
        <v>183</v>
      </c>
      <c r="D10" s="318" t="s">
        <v>184</v>
      </c>
      <c r="E10" s="316" t="s">
        <v>185</v>
      </c>
      <c r="F10" s="316"/>
      <c r="G10" s="316"/>
      <c r="H10" s="316"/>
      <c r="I10" s="316"/>
      <c r="J10" s="316"/>
      <c r="K10" s="316" t="s">
        <v>186</v>
      </c>
      <c r="L10" s="316"/>
      <c r="M10" s="316"/>
      <c r="N10" s="316"/>
      <c r="O10" s="316"/>
    </row>
    <row r="11" spans="1:15" s="31" customFormat="1" ht="12.75" customHeight="1" x14ac:dyDescent="0.2">
      <c r="A11" s="317"/>
      <c r="B11" s="319"/>
      <c r="C11" s="317"/>
      <c r="D11" s="318"/>
      <c r="E11" s="318" t="s">
        <v>187</v>
      </c>
      <c r="F11" s="318" t="s">
        <v>91</v>
      </c>
      <c r="G11" s="318" t="s">
        <v>92</v>
      </c>
      <c r="H11" s="318" t="s">
        <v>93</v>
      </c>
      <c r="I11" s="318" t="s">
        <v>94</v>
      </c>
      <c r="J11" s="318" t="s">
        <v>95</v>
      </c>
      <c r="K11" s="318" t="s">
        <v>96</v>
      </c>
      <c r="L11" s="318" t="s">
        <v>97</v>
      </c>
      <c r="M11" s="318" t="s">
        <v>98</v>
      </c>
      <c r="N11" s="318" t="s">
        <v>94</v>
      </c>
      <c r="O11" s="318" t="s">
        <v>99</v>
      </c>
    </row>
    <row r="12" spans="1:15" s="31" customFormat="1" ht="12.75" customHeight="1" x14ac:dyDescent="0.2">
      <c r="A12" s="317"/>
      <c r="B12" s="319"/>
      <c r="C12" s="317"/>
      <c r="D12" s="318"/>
      <c r="E12" s="318" t="s">
        <v>100</v>
      </c>
      <c r="F12" s="318" t="s">
        <v>101</v>
      </c>
      <c r="G12" s="318" t="s">
        <v>102</v>
      </c>
      <c r="H12" s="318"/>
      <c r="I12" s="318"/>
      <c r="J12" s="318"/>
      <c r="K12" s="318"/>
      <c r="L12" s="318" t="s">
        <v>102</v>
      </c>
      <c r="M12" s="318"/>
      <c r="N12" s="318"/>
      <c r="O12" s="318"/>
    </row>
    <row r="13" spans="1:15" s="31" customFormat="1" x14ac:dyDescent="0.2">
      <c r="A13" s="317"/>
      <c r="B13" s="310"/>
      <c r="C13" s="317"/>
      <c r="D13" s="318"/>
      <c r="E13" s="318" t="s">
        <v>103</v>
      </c>
      <c r="F13" s="318" t="s">
        <v>104</v>
      </c>
      <c r="G13" s="318" t="s">
        <v>625</v>
      </c>
      <c r="H13" s="318" t="s">
        <v>626</v>
      </c>
      <c r="I13" s="318" t="s">
        <v>626</v>
      </c>
      <c r="J13" s="318" t="s">
        <v>626</v>
      </c>
      <c r="K13" s="318" t="s">
        <v>627</v>
      </c>
      <c r="L13" s="318" t="s">
        <v>625</v>
      </c>
      <c r="M13" s="318" t="s">
        <v>626</v>
      </c>
      <c r="N13" s="318" t="s">
        <v>626</v>
      </c>
      <c r="O13" s="318"/>
    </row>
    <row r="14" spans="1:15" x14ac:dyDescent="0.2">
      <c r="A14" s="122"/>
      <c r="B14" s="141" t="s">
        <v>988</v>
      </c>
      <c r="C14" s="142"/>
      <c r="D14" s="142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5.5" x14ac:dyDescent="0.2">
      <c r="A15" s="122">
        <v>1</v>
      </c>
      <c r="B15" s="45" t="s">
        <v>1265</v>
      </c>
      <c r="C15" s="11" t="s">
        <v>173</v>
      </c>
      <c r="D15" s="145">
        <v>80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20"/>
    </row>
    <row r="16" spans="1:15" ht="25.5" x14ac:dyDescent="0.2">
      <c r="A16" s="122">
        <v>2</v>
      </c>
      <c r="B16" s="45" t="s">
        <v>1266</v>
      </c>
      <c r="C16" s="11" t="s">
        <v>845</v>
      </c>
      <c r="D16" s="145">
        <v>2</v>
      </c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20"/>
    </row>
    <row r="17" spans="1:15" x14ac:dyDescent="0.2">
      <c r="A17" s="122">
        <v>3</v>
      </c>
      <c r="B17" s="45" t="s">
        <v>1267</v>
      </c>
      <c r="C17" s="11" t="s">
        <v>845</v>
      </c>
      <c r="D17" s="145">
        <v>1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20"/>
    </row>
    <row r="18" spans="1:15" x14ac:dyDescent="0.2">
      <c r="A18" s="122">
        <v>4</v>
      </c>
      <c r="B18" s="45" t="s">
        <v>1268</v>
      </c>
      <c r="C18" s="11" t="s">
        <v>845</v>
      </c>
      <c r="D18" s="145">
        <v>1</v>
      </c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20"/>
    </row>
    <row r="19" spans="1:15" x14ac:dyDescent="0.2">
      <c r="A19" s="122">
        <v>5</v>
      </c>
      <c r="B19" s="45" t="s">
        <v>874</v>
      </c>
      <c r="C19" s="11" t="s">
        <v>7</v>
      </c>
      <c r="D19" s="145">
        <v>8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20"/>
    </row>
    <row r="20" spans="1:15" x14ac:dyDescent="0.2">
      <c r="A20" s="122">
        <v>6</v>
      </c>
      <c r="B20" s="45" t="s">
        <v>875</v>
      </c>
      <c r="C20" s="11" t="s">
        <v>845</v>
      </c>
      <c r="D20" s="145">
        <v>1</v>
      </c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20"/>
    </row>
    <row r="21" spans="1:15" x14ac:dyDescent="0.2">
      <c r="A21" s="122">
        <v>7</v>
      </c>
      <c r="B21" s="45" t="s">
        <v>876</v>
      </c>
      <c r="C21" s="11" t="s">
        <v>7</v>
      </c>
      <c r="D21" s="145">
        <v>8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20"/>
    </row>
    <row r="22" spans="1:15" x14ac:dyDescent="0.2">
      <c r="A22" s="122">
        <v>8</v>
      </c>
      <c r="B22" s="45" t="s">
        <v>877</v>
      </c>
      <c r="C22" s="11" t="s">
        <v>7</v>
      </c>
      <c r="D22" s="145">
        <v>8</v>
      </c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20"/>
    </row>
    <row r="23" spans="1:15" x14ac:dyDescent="0.2">
      <c r="A23" s="122">
        <v>9</v>
      </c>
      <c r="B23" s="45" t="s">
        <v>349</v>
      </c>
      <c r="C23" s="11" t="s">
        <v>845</v>
      </c>
      <c r="D23" s="145">
        <v>1</v>
      </c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20"/>
    </row>
    <row r="24" spans="1:15" x14ac:dyDescent="0.2">
      <c r="A24" s="122">
        <v>10</v>
      </c>
      <c r="B24" s="146" t="s">
        <v>949</v>
      </c>
      <c r="C24" s="11" t="s">
        <v>845</v>
      </c>
      <c r="D24" s="145">
        <v>1</v>
      </c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20"/>
    </row>
    <row r="25" spans="1:15" x14ac:dyDescent="0.2">
      <c r="A25" s="122">
        <v>11</v>
      </c>
      <c r="B25" s="45" t="s">
        <v>950</v>
      </c>
      <c r="C25" s="11" t="s">
        <v>205</v>
      </c>
      <c r="D25" s="145">
        <v>1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20"/>
    </row>
    <row r="26" spans="1:15" x14ac:dyDescent="0.2">
      <c r="A26" s="3"/>
      <c r="B26" s="64" t="s">
        <v>962</v>
      </c>
      <c r="C26" s="3"/>
      <c r="D26" s="20"/>
      <c r="E26" s="17"/>
      <c r="F26" s="145"/>
      <c r="G26" s="20"/>
      <c r="H26" s="17"/>
      <c r="I26" s="20"/>
      <c r="J26" s="20"/>
      <c r="K26" s="20"/>
      <c r="L26" s="20"/>
      <c r="M26" s="20"/>
      <c r="N26" s="20"/>
      <c r="O26" s="145"/>
    </row>
    <row r="27" spans="1:15" ht="25.5" x14ac:dyDescent="0.2">
      <c r="A27" s="3">
        <v>1</v>
      </c>
      <c r="B27" s="45" t="s">
        <v>951</v>
      </c>
      <c r="C27" s="20" t="s">
        <v>206</v>
      </c>
      <c r="D27" s="20">
        <v>301</v>
      </c>
      <c r="E27" s="20"/>
      <c r="F27" s="145"/>
      <c r="G27" s="20"/>
      <c r="H27" s="20"/>
      <c r="I27" s="20"/>
      <c r="J27" s="152"/>
      <c r="K27" s="20"/>
      <c r="L27" s="20"/>
      <c r="M27" s="20"/>
      <c r="N27" s="20"/>
      <c r="O27" s="20"/>
    </row>
    <row r="28" spans="1:15" ht="25.5" x14ac:dyDescent="0.2">
      <c r="A28" s="3">
        <v>2</v>
      </c>
      <c r="B28" s="45" t="s">
        <v>963</v>
      </c>
      <c r="C28" s="20" t="s">
        <v>206</v>
      </c>
      <c r="D28" s="20">
        <v>12</v>
      </c>
      <c r="E28" s="20"/>
      <c r="F28" s="145"/>
      <c r="G28" s="20"/>
      <c r="H28" s="20"/>
      <c r="I28" s="20"/>
      <c r="J28" s="20"/>
      <c r="K28" s="20"/>
      <c r="L28" s="20"/>
      <c r="M28" s="20"/>
      <c r="N28" s="20"/>
      <c r="O28" s="20"/>
    </row>
    <row r="29" spans="1:15" x14ac:dyDescent="0.2">
      <c r="A29" s="3">
        <v>3</v>
      </c>
      <c r="B29" s="45" t="s">
        <v>432</v>
      </c>
      <c r="C29" s="153" t="s">
        <v>206</v>
      </c>
      <c r="D29" s="153">
        <v>313</v>
      </c>
      <c r="E29" s="20"/>
      <c r="F29" s="145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2">
      <c r="A30" s="3">
        <v>4</v>
      </c>
      <c r="B30" s="45" t="s">
        <v>433</v>
      </c>
      <c r="C30" s="153" t="s">
        <v>206</v>
      </c>
      <c r="D30" s="153">
        <v>313</v>
      </c>
      <c r="E30" s="20"/>
      <c r="F30" s="145"/>
      <c r="G30" s="20"/>
      <c r="H30" s="20"/>
      <c r="I30" s="20"/>
      <c r="J30" s="20"/>
      <c r="K30" s="20"/>
      <c r="L30" s="20"/>
      <c r="M30" s="20"/>
      <c r="N30" s="20"/>
      <c r="O30" s="20"/>
    </row>
    <row r="31" spans="1:15" ht="25.5" x14ac:dyDescent="0.2">
      <c r="A31" s="3">
        <v>5</v>
      </c>
      <c r="B31" s="45" t="s">
        <v>594</v>
      </c>
      <c r="C31" s="20" t="s">
        <v>206</v>
      </c>
      <c r="D31" s="20">
        <v>99</v>
      </c>
      <c r="E31" s="20"/>
      <c r="F31" s="145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2">
      <c r="A32" s="3">
        <v>6</v>
      </c>
      <c r="B32" s="45" t="s">
        <v>822</v>
      </c>
      <c r="C32" s="20" t="s">
        <v>206</v>
      </c>
      <c r="D32" s="20">
        <v>147</v>
      </c>
      <c r="E32" s="20"/>
      <c r="F32" s="145"/>
      <c r="G32" s="20"/>
      <c r="H32" s="20"/>
      <c r="I32" s="20"/>
      <c r="J32" s="20"/>
      <c r="K32" s="20"/>
      <c r="L32" s="20"/>
      <c r="M32" s="20"/>
      <c r="N32" s="20"/>
      <c r="O32" s="20"/>
    </row>
    <row r="33" spans="1:15" x14ac:dyDescent="0.2">
      <c r="A33" s="3">
        <v>7</v>
      </c>
      <c r="B33" s="45" t="s">
        <v>952</v>
      </c>
      <c r="C33" s="20" t="s">
        <v>206</v>
      </c>
      <c r="D33" s="20">
        <v>6</v>
      </c>
      <c r="E33" s="20"/>
      <c r="F33" s="145"/>
      <c r="G33" s="20"/>
      <c r="H33" s="20"/>
      <c r="I33" s="20"/>
      <c r="J33" s="152"/>
      <c r="K33" s="20"/>
      <c r="L33" s="20"/>
      <c r="M33" s="20"/>
      <c r="N33" s="20"/>
      <c r="O33" s="20"/>
    </row>
    <row r="34" spans="1:15" x14ac:dyDescent="0.2">
      <c r="A34" s="3"/>
      <c r="B34" s="154" t="s">
        <v>595</v>
      </c>
      <c r="C34" s="20"/>
      <c r="D34" s="20"/>
      <c r="E34" s="20"/>
      <c r="F34" s="145"/>
      <c r="G34" s="20"/>
      <c r="H34" s="20"/>
      <c r="I34" s="20"/>
      <c r="J34" s="20"/>
      <c r="K34" s="20"/>
      <c r="L34" s="20"/>
      <c r="M34" s="20"/>
      <c r="N34" s="20"/>
      <c r="O34" s="20"/>
    </row>
    <row r="35" spans="1:15" ht="25.5" x14ac:dyDescent="0.2">
      <c r="A35" s="3">
        <v>1</v>
      </c>
      <c r="B35" s="155" t="s">
        <v>336</v>
      </c>
      <c r="C35" s="3" t="s">
        <v>208</v>
      </c>
      <c r="D35" s="20">
        <v>19.8</v>
      </c>
      <c r="E35" s="20"/>
      <c r="F35" s="145"/>
      <c r="G35" s="20"/>
      <c r="H35" s="20"/>
      <c r="I35" s="20"/>
      <c r="J35" s="20"/>
      <c r="K35" s="20"/>
      <c r="L35" s="20"/>
      <c r="M35" s="20"/>
      <c r="N35" s="20"/>
      <c r="O35" s="20"/>
    </row>
    <row r="36" spans="1:15" ht="25.5" x14ac:dyDescent="0.2">
      <c r="A36" s="3">
        <v>2</v>
      </c>
      <c r="B36" s="26" t="s">
        <v>337</v>
      </c>
      <c r="C36" s="21" t="s">
        <v>208</v>
      </c>
      <c r="D36" s="22">
        <f>347+96</f>
        <v>443</v>
      </c>
      <c r="E36" s="22"/>
      <c r="F36" s="145"/>
      <c r="G36" s="20"/>
      <c r="H36" s="22"/>
      <c r="I36" s="22"/>
      <c r="J36" s="20"/>
      <c r="K36" s="22"/>
      <c r="L36" s="22"/>
      <c r="M36" s="22"/>
      <c r="N36" s="22"/>
      <c r="O36" s="22"/>
    </row>
    <row r="37" spans="1:15" ht="25.5" x14ac:dyDescent="0.2">
      <c r="A37" s="3">
        <v>3</v>
      </c>
      <c r="B37" s="45" t="s">
        <v>434</v>
      </c>
      <c r="C37" s="20" t="s">
        <v>206</v>
      </c>
      <c r="D37" s="20">
        <v>61</v>
      </c>
      <c r="E37" s="20"/>
      <c r="F37" s="145"/>
      <c r="G37" s="20"/>
      <c r="H37" s="20"/>
      <c r="I37" s="20"/>
      <c r="J37" s="20"/>
      <c r="K37" s="20"/>
      <c r="L37" s="20"/>
      <c r="M37" s="20"/>
      <c r="N37" s="20"/>
      <c r="O37" s="20"/>
    </row>
    <row r="38" spans="1:15" ht="38.25" x14ac:dyDescent="0.2">
      <c r="A38" s="3">
        <v>4</v>
      </c>
      <c r="B38" s="45" t="s">
        <v>404</v>
      </c>
      <c r="C38" s="3" t="s">
        <v>138</v>
      </c>
      <c r="D38" s="20">
        <v>8.5299999999999994</v>
      </c>
      <c r="E38" s="20"/>
      <c r="F38" s="145"/>
      <c r="G38" s="20"/>
      <c r="H38" s="20"/>
      <c r="I38" s="20"/>
      <c r="J38" s="20"/>
      <c r="K38" s="20"/>
      <c r="L38" s="20"/>
      <c r="M38" s="20"/>
      <c r="N38" s="20"/>
      <c r="O38" s="20"/>
    </row>
    <row r="39" spans="1:15" ht="38.25" x14ac:dyDescent="0.2">
      <c r="A39" s="3">
        <v>5</v>
      </c>
      <c r="B39" s="45" t="s">
        <v>402</v>
      </c>
      <c r="C39" s="3" t="s">
        <v>206</v>
      </c>
      <c r="D39" s="20">
        <v>118</v>
      </c>
      <c r="E39" s="20"/>
      <c r="F39" s="145"/>
      <c r="G39" s="20"/>
      <c r="H39" s="20"/>
      <c r="I39" s="20"/>
      <c r="J39" s="20"/>
      <c r="K39" s="20"/>
      <c r="L39" s="20"/>
      <c r="M39" s="20"/>
      <c r="N39" s="20"/>
      <c r="O39" s="20"/>
    </row>
    <row r="40" spans="1:15" ht="38.25" x14ac:dyDescent="0.2">
      <c r="A40" s="3">
        <v>6</v>
      </c>
      <c r="B40" s="45" t="s">
        <v>403</v>
      </c>
      <c r="C40" s="3" t="s">
        <v>206</v>
      </c>
      <c r="D40" s="20">
        <v>28.8</v>
      </c>
      <c r="E40" s="20"/>
      <c r="F40" s="145"/>
      <c r="G40" s="20"/>
      <c r="H40" s="20"/>
      <c r="I40" s="20"/>
      <c r="J40" s="20"/>
      <c r="K40" s="20"/>
      <c r="L40" s="20"/>
      <c r="M40" s="20"/>
      <c r="N40" s="20"/>
      <c r="O40" s="20"/>
    </row>
    <row r="41" spans="1:15" ht="25.5" x14ac:dyDescent="0.2">
      <c r="A41" s="3">
        <v>7</v>
      </c>
      <c r="B41" s="155" t="s">
        <v>953</v>
      </c>
      <c r="C41" s="3" t="s">
        <v>208</v>
      </c>
      <c r="D41" s="20">
        <v>54</v>
      </c>
      <c r="E41" s="20"/>
      <c r="F41" s="145"/>
      <c r="G41" s="20"/>
      <c r="H41" s="20"/>
      <c r="I41" s="20"/>
      <c r="J41" s="20"/>
      <c r="K41" s="20"/>
      <c r="L41" s="20"/>
      <c r="M41" s="20"/>
      <c r="N41" s="20"/>
      <c r="O41" s="20"/>
    </row>
    <row r="42" spans="1:15" ht="25.5" x14ac:dyDescent="0.2">
      <c r="A42" s="3">
        <v>8</v>
      </c>
      <c r="B42" s="155" t="s">
        <v>961</v>
      </c>
      <c r="C42" s="3" t="s">
        <v>208</v>
      </c>
      <c r="D42" s="20">
        <v>96</v>
      </c>
      <c r="E42" s="20"/>
      <c r="F42" s="145"/>
      <c r="G42" s="20"/>
      <c r="H42" s="20"/>
      <c r="I42" s="20"/>
      <c r="J42" s="20"/>
      <c r="K42" s="20"/>
      <c r="L42" s="20"/>
      <c r="M42" s="20"/>
      <c r="N42" s="20"/>
      <c r="O42" s="20"/>
    </row>
    <row r="43" spans="1:15" ht="25.5" x14ac:dyDescent="0.2">
      <c r="A43" s="3">
        <v>9</v>
      </c>
      <c r="B43" s="45" t="s">
        <v>596</v>
      </c>
      <c r="C43" s="3" t="s">
        <v>208</v>
      </c>
      <c r="D43" s="20">
        <v>223</v>
      </c>
      <c r="E43" s="20"/>
      <c r="F43" s="145"/>
      <c r="G43" s="20"/>
      <c r="H43" s="20"/>
      <c r="I43" s="20"/>
      <c r="J43" s="20"/>
      <c r="K43" s="20"/>
      <c r="L43" s="20"/>
      <c r="M43" s="20"/>
      <c r="N43" s="20"/>
      <c r="O43" s="20"/>
    </row>
    <row r="44" spans="1:15" ht="25.5" x14ac:dyDescent="0.2">
      <c r="A44" s="3">
        <v>10</v>
      </c>
      <c r="B44" s="155" t="s">
        <v>389</v>
      </c>
      <c r="C44" s="3" t="s">
        <v>208</v>
      </c>
      <c r="D44" s="20">
        <v>4</v>
      </c>
      <c r="E44" s="20"/>
      <c r="F44" s="145"/>
      <c r="G44" s="20"/>
      <c r="H44" s="20"/>
      <c r="I44" s="20"/>
      <c r="J44" s="20"/>
      <c r="K44" s="20"/>
      <c r="L44" s="20"/>
      <c r="M44" s="20"/>
      <c r="N44" s="20"/>
      <c r="O44" s="20"/>
    </row>
    <row r="45" spans="1:15" x14ac:dyDescent="0.2">
      <c r="A45" s="3"/>
      <c r="B45" s="45"/>
      <c r="C45" s="3"/>
      <c r="D45" s="20"/>
      <c r="E45" s="20"/>
      <c r="F45" s="145"/>
      <c r="G45" s="20"/>
      <c r="H45" s="20"/>
      <c r="I45" s="20"/>
      <c r="J45" s="20"/>
      <c r="K45" s="20"/>
      <c r="L45" s="20"/>
      <c r="M45" s="20"/>
      <c r="N45" s="20"/>
      <c r="O45" s="20"/>
    </row>
    <row r="46" spans="1:15" x14ac:dyDescent="0.2">
      <c r="A46" s="3"/>
      <c r="B46" s="64" t="s">
        <v>597</v>
      </c>
      <c r="C46" s="3"/>
      <c r="D46" s="20"/>
      <c r="E46" s="17"/>
      <c r="F46" s="145"/>
      <c r="G46" s="20"/>
      <c r="H46" s="20"/>
      <c r="I46" s="20"/>
      <c r="J46" s="20"/>
      <c r="K46" s="20"/>
      <c r="L46" s="20"/>
      <c r="M46" s="20"/>
      <c r="N46" s="20"/>
      <c r="O46" s="145"/>
    </row>
    <row r="47" spans="1:15" ht="25.5" x14ac:dyDescent="0.2">
      <c r="A47" s="3">
        <v>1</v>
      </c>
      <c r="B47" s="134" t="s">
        <v>602</v>
      </c>
      <c r="C47" s="3" t="s">
        <v>208</v>
      </c>
      <c r="D47" s="20">
        <v>799.5</v>
      </c>
      <c r="E47" s="20"/>
      <c r="F47" s="145"/>
      <c r="G47" s="20"/>
      <c r="H47" s="20"/>
      <c r="I47" s="20"/>
      <c r="J47" s="20"/>
      <c r="K47" s="20"/>
      <c r="L47" s="20"/>
      <c r="M47" s="20"/>
      <c r="N47" s="20"/>
      <c r="O47" s="20"/>
    </row>
    <row r="48" spans="1:15" ht="25.5" x14ac:dyDescent="0.2">
      <c r="A48" s="52">
        <v>2</v>
      </c>
      <c r="B48" s="134" t="s">
        <v>603</v>
      </c>
      <c r="C48" s="3" t="s">
        <v>208</v>
      </c>
      <c r="D48" s="20">
        <v>280</v>
      </c>
      <c r="E48" s="20"/>
      <c r="F48" s="145"/>
      <c r="G48" s="20"/>
      <c r="H48" s="20"/>
      <c r="I48" s="20"/>
      <c r="J48" s="20"/>
      <c r="K48" s="20"/>
      <c r="L48" s="20"/>
      <c r="M48" s="20"/>
      <c r="N48" s="20"/>
      <c r="O48" s="20"/>
    </row>
    <row r="49" spans="1:15" ht="25.5" x14ac:dyDescent="0.2">
      <c r="A49" s="3">
        <v>3</v>
      </c>
      <c r="B49" s="134" t="s">
        <v>884</v>
      </c>
      <c r="C49" s="3" t="s">
        <v>208</v>
      </c>
      <c r="D49" s="20">
        <v>82.2</v>
      </c>
      <c r="E49" s="20"/>
      <c r="F49" s="145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5" x14ac:dyDescent="0.2">
      <c r="A50" s="52">
        <v>4</v>
      </c>
      <c r="B50" s="134" t="s">
        <v>885</v>
      </c>
      <c r="C50" s="3" t="s">
        <v>208</v>
      </c>
      <c r="D50" s="20">
        <v>141.80000000000001</v>
      </c>
      <c r="E50" s="20"/>
      <c r="F50" s="145"/>
      <c r="G50" s="20"/>
      <c r="H50" s="20"/>
      <c r="I50" s="20"/>
      <c r="J50" s="20"/>
      <c r="K50" s="20"/>
      <c r="L50" s="20"/>
      <c r="M50" s="20"/>
      <c r="N50" s="20"/>
      <c r="O50" s="20"/>
    </row>
    <row r="51" spans="1:15" ht="25.5" x14ac:dyDescent="0.2">
      <c r="A51" s="3">
        <v>5</v>
      </c>
      <c r="B51" s="134" t="s">
        <v>886</v>
      </c>
      <c r="C51" s="3" t="s">
        <v>208</v>
      </c>
      <c r="D51" s="20">
        <v>196</v>
      </c>
      <c r="E51" s="20"/>
      <c r="F51" s="145"/>
      <c r="G51" s="20"/>
      <c r="H51" s="20"/>
      <c r="I51" s="20"/>
      <c r="J51" s="20"/>
      <c r="K51" s="20"/>
      <c r="L51" s="20"/>
      <c r="M51" s="20"/>
      <c r="N51" s="20"/>
      <c r="O51" s="20"/>
    </row>
    <row r="52" spans="1:15" ht="25.5" x14ac:dyDescent="0.2">
      <c r="A52" s="52">
        <v>6</v>
      </c>
      <c r="B52" s="134" t="s">
        <v>604</v>
      </c>
      <c r="C52" s="3" t="s">
        <v>208</v>
      </c>
      <c r="D52" s="20">
        <v>273</v>
      </c>
      <c r="E52" s="20"/>
      <c r="F52" s="145"/>
      <c r="G52" s="20"/>
      <c r="H52" s="20"/>
      <c r="I52" s="20"/>
      <c r="J52" s="20"/>
      <c r="K52" s="20"/>
      <c r="L52" s="20"/>
      <c r="M52" s="20"/>
      <c r="N52" s="20"/>
      <c r="O52" s="20"/>
    </row>
    <row r="53" spans="1:15" x14ac:dyDescent="0.2">
      <c r="A53" s="3">
        <v>7</v>
      </c>
      <c r="B53" s="134" t="s">
        <v>819</v>
      </c>
      <c r="C53" s="3" t="s">
        <v>208</v>
      </c>
      <c r="D53" s="20">
        <v>26.1</v>
      </c>
      <c r="E53" s="20"/>
      <c r="F53" s="145"/>
      <c r="G53" s="20"/>
      <c r="H53" s="20"/>
      <c r="I53" s="20"/>
      <c r="J53" s="20"/>
      <c r="K53" s="20"/>
      <c r="L53" s="20"/>
      <c r="M53" s="20"/>
      <c r="N53" s="20"/>
      <c r="O53" s="20"/>
    </row>
    <row r="54" spans="1:15" x14ac:dyDescent="0.2">
      <c r="A54" s="52">
        <v>8</v>
      </c>
      <c r="B54" s="155" t="s">
        <v>1075</v>
      </c>
      <c r="C54" s="20" t="s">
        <v>208</v>
      </c>
      <c r="D54" s="20">
        <v>24.5</v>
      </c>
      <c r="E54" s="20"/>
      <c r="F54" s="145"/>
      <c r="G54" s="20"/>
      <c r="H54" s="20"/>
      <c r="I54" s="20"/>
      <c r="J54" s="20"/>
      <c r="K54" s="20"/>
      <c r="L54" s="20"/>
      <c r="M54" s="20"/>
      <c r="N54" s="20"/>
      <c r="O54" s="20"/>
    </row>
    <row r="55" spans="1:15" ht="25.5" x14ac:dyDescent="0.2">
      <c r="A55" s="3">
        <v>9</v>
      </c>
      <c r="B55" s="45" t="s">
        <v>1076</v>
      </c>
      <c r="C55" s="3" t="s">
        <v>138</v>
      </c>
      <c r="D55" s="20">
        <v>0.67</v>
      </c>
      <c r="E55" s="20"/>
      <c r="F55" s="145"/>
      <c r="G55" s="20"/>
      <c r="H55" s="20"/>
      <c r="I55" s="20"/>
      <c r="J55" s="20"/>
      <c r="K55" s="20"/>
      <c r="L55" s="20"/>
      <c r="M55" s="20"/>
      <c r="N55" s="20"/>
      <c r="O55" s="20"/>
    </row>
    <row r="56" spans="1:15" x14ac:dyDescent="0.2">
      <c r="A56" s="52">
        <v>10</v>
      </c>
      <c r="B56" s="155" t="s">
        <v>492</v>
      </c>
      <c r="C56" s="153" t="s">
        <v>206</v>
      </c>
      <c r="D56" s="153">
        <v>5.2</v>
      </c>
      <c r="E56" s="20"/>
      <c r="F56" s="145"/>
      <c r="G56" s="20"/>
      <c r="H56" s="20"/>
      <c r="I56" s="20"/>
      <c r="J56" s="20"/>
      <c r="K56" s="20"/>
      <c r="L56" s="20"/>
      <c r="M56" s="20"/>
      <c r="N56" s="20"/>
      <c r="O56" s="20"/>
    </row>
    <row r="57" spans="1:15" ht="25.5" x14ac:dyDescent="0.2">
      <c r="A57" s="3">
        <v>11</v>
      </c>
      <c r="B57" s="45" t="s">
        <v>275</v>
      </c>
      <c r="C57" s="3" t="s">
        <v>138</v>
      </c>
      <c r="D57" s="20">
        <v>0.08</v>
      </c>
      <c r="E57" s="20"/>
      <c r="F57" s="145"/>
      <c r="G57" s="20"/>
      <c r="H57" s="20"/>
      <c r="I57" s="20"/>
      <c r="J57" s="20"/>
      <c r="K57" s="20"/>
      <c r="L57" s="20"/>
      <c r="M57" s="20"/>
      <c r="N57" s="20"/>
      <c r="O57" s="145"/>
    </row>
    <row r="58" spans="1:15" x14ac:dyDescent="0.2">
      <c r="A58" s="52">
        <v>12</v>
      </c>
      <c r="B58" s="157" t="s">
        <v>738</v>
      </c>
      <c r="C58" s="46" t="s">
        <v>208</v>
      </c>
      <c r="D58" s="159">
        <v>1.7</v>
      </c>
      <c r="E58" s="159"/>
      <c r="F58" s="145"/>
      <c r="G58" s="159"/>
      <c r="H58" s="159"/>
      <c r="I58" s="159"/>
      <c r="J58" s="159"/>
      <c r="K58" s="159"/>
      <c r="L58" s="159"/>
      <c r="M58" s="159"/>
      <c r="N58" s="159"/>
      <c r="O58" s="160"/>
    </row>
    <row r="59" spans="1:15" x14ac:dyDescent="0.2">
      <c r="A59" s="3">
        <v>13</v>
      </c>
      <c r="B59" s="161" t="s">
        <v>739</v>
      </c>
      <c r="C59" s="21" t="s">
        <v>208</v>
      </c>
      <c r="D59" s="22">
        <v>1.4</v>
      </c>
      <c r="E59" s="22"/>
      <c r="F59" s="145"/>
      <c r="G59" s="22"/>
      <c r="H59" s="22"/>
      <c r="I59" s="22"/>
      <c r="J59" s="22"/>
      <c r="K59" s="22"/>
      <c r="L59" s="22"/>
      <c r="M59" s="22"/>
      <c r="N59" s="22"/>
      <c r="O59" s="162"/>
    </row>
    <row r="60" spans="1:15" x14ac:dyDescent="0.2">
      <c r="A60" s="52">
        <v>14</v>
      </c>
      <c r="B60" s="161" t="s">
        <v>598</v>
      </c>
      <c r="C60" s="21" t="s">
        <v>208</v>
      </c>
      <c r="D60" s="22">
        <v>1.4</v>
      </c>
      <c r="E60" s="22"/>
      <c r="F60" s="145"/>
      <c r="G60" s="22"/>
      <c r="H60" s="22"/>
      <c r="I60" s="22"/>
      <c r="J60" s="22"/>
      <c r="K60" s="22"/>
      <c r="L60" s="22"/>
      <c r="M60" s="22"/>
      <c r="N60" s="22"/>
      <c r="O60" s="162"/>
    </row>
    <row r="61" spans="1:15" ht="25.5" x14ac:dyDescent="0.2">
      <c r="A61" s="3">
        <v>15</v>
      </c>
      <c r="B61" s="163" t="s">
        <v>267</v>
      </c>
      <c r="C61" s="21" t="s">
        <v>208</v>
      </c>
      <c r="D61" s="22">
        <v>124</v>
      </c>
      <c r="E61" s="22"/>
      <c r="F61" s="145"/>
      <c r="G61" s="22"/>
      <c r="H61" s="22"/>
      <c r="I61" s="22"/>
      <c r="J61" s="22"/>
      <c r="K61" s="22"/>
      <c r="L61" s="22"/>
      <c r="M61" s="22"/>
      <c r="N61" s="22"/>
      <c r="O61" s="162"/>
    </row>
    <row r="62" spans="1:15" ht="51" x14ac:dyDescent="0.2">
      <c r="A62" s="52">
        <v>16</v>
      </c>
      <c r="B62" s="163" t="s">
        <v>268</v>
      </c>
      <c r="C62" s="21" t="s">
        <v>138</v>
      </c>
      <c r="D62" s="22">
        <v>4.8499999999999996</v>
      </c>
      <c r="E62" s="22"/>
      <c r="F62" s="145"/>
      <c r="G62" s="22"/>
      <c r="H62" s="22"/>
      <c r="I62" s="22"/>
      <c r="J62" s="22"/>
      <c r="K62" s="22"/>
      <c r="L62" s="22"/>
      <c r="M62" s="22"/>
      <c r="N62" s="22"/>
      <c r="O62" s="162"/>
    </row>
    <row r="63" spans="1:15" ht="25.5" x14ac:dyDescent="0.2">
      <c r="A63" s="3">
        <v>17</v>
      </c>
      <c r="B63" s="163" t="s">
        <v>984</v>
      </c>
      <c r="C63" s="21" t="s">
        <v>206</v>
      </c>
      <c r="D63" s="22">
        <v>5.62</v>
      </c>
      <c r="E63" s="22"/>
      <c r="F63" s="145"/>
      <c r="G63" s="22"/>
      <c r="H63" s="22"/>
      <c r="I63" s="22"/>
      <c r="J63" s="22"/>
      <c r="K63" s="22"/>
      <c r="L63" s="22"/>
      <c r="M63" s="22"/>
      <c r="N63" s="22"/>
      <c r="O63" s="162"/>
    </row>
    <row r="64" spans="1:15" x14ac:dyDescent="0.2">
      <c r="A64" s="52">
        <v>18</v>
      </c>
      <c r="B64" s="45" t="s">
        <v>1074</v>
      </c>
      <c r="C64" s="3" t="s">
        <v>207</v>
      </c>
      <c r="D64" s="20">
        <v>47</v>
      </c>
      <c r="E64" s="20"/>
      <c r="F64" s="145"/>
      <c r="G64" s="20"/>
      <c r="H64" s="20"/>
      <c r="I64" s="20"/>
      <c r="J64" s="20"/>
      <c r="K64" s="20"/>
      <c r="L64" s="20"/>
      <c r="M64" s="20"/>
      <c r="N64" s="20"/>
      <c r="O64" s="20"/>
    </row>
    <row r="65" spans="1:15" x14ac:dyDescent="0.2">
      <c r="A65" s="3"/>
      <c r="B65" s="164" t="s">
        <v>405</v>
      </c>
      <c r="C65" s="3" t="s">
        <v>207</v>
      </c>
      <c r="D65" s="20">
        <v>2</v>
      </c>
      <c r="E65" s="20"/>
      <c r="F65" s="145"/>
      <c r="G65" s="20"/>
      <c r="H65" s="20"/>
      <c r="I65" s="20"/>
      <c r="J65" s="20"/>
      <c r="K65" s="20"/>
      <c r="L65" s="20"/>
      <c r="M65" s="20"/>
      <c r="N65" s="20"/>
      <c r="O65" s="20"/>
    </row>
    <row r="66" spans="1:15" x14ac:dyDescent="0.2">
      <c r="A66" s="52"/>
      <c r="B66" s="164" t="s">
        <v>621</v>
      </c>
      <c r="C66" s="3" t="s">
        <v>207</v>
      </c>
      <c r="D66" s="153">
        <v>2</v>
      </c>
      <c r="E66" s="226"/>
      <c r="F66" s="145"/>
      <c r="G66" s="226"/>
      <c r="H66" s="153"/>
      <c r="I66" s="226"/>
      <c r="J66" s="20"/>
      <c r="K66" s="20"/>
      <c r="L66" s="20"/>
      <c r="M66" s="20"/>
      <c r="N66" s="20"/>
      <c r="O66" s="20"/>
    </row>
    <row r="67" spans="1:15" x14ac:dyDescent="0.2">
      <c r="A67" s="52"/>
      <c r="B67" s="164" t="s">
        <v>407</v>
      </c>
      <c r="C67" s="3" t="s">
        <v>207</v>
      </c>
      <c r="D67" s="153">
        <v>17</v>
      </c>
      <c r="E67" s="226"/>
      <c r="F67" s="145"/>
      <c r="G67" s="226"/>
      <c r="H67" s="153"/>
      <c r="I67" s="226"/>
      <c r="J67" s="20"/>
      <c r="K67" s="20"/>
      <c r="L67" s="20"/>
      <c r="M67" s="20"/>
      <c r="N67" s="20"/>
      <c r="O67" s="20"/>
    </row>
    <row r="68" spans="1:15" x14ac:dyDescent="0.2">
      <c r="A68" s="3"/>
      <c r="B68" s="164" t="s">
        <v>406</v>
      </c>
      <c r="C68" s="3" t="s">
        <v>207</v>
      </c>
      <c r="D68" s="153">
        <v>16</v>
      </c>
      <c r="E68" s="226"/>
      <c r="F68" s="145"/>
      <c r="G68" s="226"/>
      <c r="H68" s="153"/>
      <c r="I68" s="226"/>
      <c r="J68" s="20"/>
      <c r="K68" s="20"/>
      <c r="L68" s="20"/>
      <c r="M68" s="20"/>
      <c r="N68" s="20"/>
      <c r="O68" s="20"/>
    </row>
    <row r="69" spans="1:15" x14ac:dyDescent="0.2">
      <c r="A69" s="52"/>
      <c r="B69" s="164" t="s">
        <v>408</v>
      </c>
      <c r="C69" s="3" t="s">
        <v>207</v>
      </c>
      <c r="D69" s="153">
        <v>3</v>
      </c>
      <c r="E69" s="226"/>
      <c r="F69" s="145"/>
      <c r="G69" s="226"/>
      <c r="H69" s="153"/>
      <c r="I69" s="226"/>
      <c r="J69" s="20"/>
      <c r="K69" s="20"/>
      <c r="L69" s="20"/>
      <c r="M69" s="20"/>
      <c r="N69" s="20"/>
      <c r="O69" s="20"/>
    </row>
    <row r="70" spans="1:15" x14ac:dyDescent="0.2">
      <c r="A70" s="3"/>
      <c r="B70" s="164" t="s">
        <v>409</v>
      </c>
      <c r="C70" s="3" t="s">
        <v>207</v>
      </c>
      <c r="D70" s="153">
        <v>4</v>
      </c>
      <c r="E70" s="226"/>
      <c r="F70" s="145"/>
      <c r="G70" s="226"/>
      <c r="H70" s="153"/>
      <c r="I70" s="226"/>
      <c r="J70" s="20"/>
      <c r="K70" s="20"/>
      <c r="L70" s="20"/>
      <c r="M70" s="20"/>
      <c r="N70" s="20"/>
      <c r="O70" s="20"/>
    </row>
    <row r="71" spans="1:15" x14ac:dyDescent="0.2">
      <c r="A71" s="52"/>
      <c r="B71" s="164" t="s">
        <v>410</v>
      </c>
      <c r="C71" s="3" t="s">
        <v>207</v>
      </c>
      <c r="D71" s="153">
        <v>1</v>
      </c>
      <c r="E71" s="226"/>
      <c r="F71" s="145"/>
      <c r="G71" s="226"/>
      <c r="H71" s="153"/>
      <c r="I71" s="226"/>
      <c r="J71" s="20"/>
      <c r="K71" s="20"/>
      <c r="L71" s="20"/>
      <c r="M71" s="20"/>
      <c r="N71" s="20"/>
      <c r="O71" s="20"/>
    </row>
    <row r="72" spans="1:15" x14ac:dyDescent="0.2">
      <c r="A72" s="3"/>
      <c r="B72" s="164" t="s">
        <v>411</v>
      </c>
      <c r="C72" s="3" t="s">
        <v>207</v>
      </c>
      <c r="D72" s="153">
        <v>2</v>
      </c>
      <c r="E72" s="226"/>
      <c r="F72" s="145"/>
      <c r="G72" s="226"/>
      <c r="H72" s="153"/>
      <c r="I72" s="226"/>
      <c r="J72" s="20"/>
      <c r="K72" s="20"/>
      <c r="L72" s="20"/>
      <c r="M72" s="20"/>
      <c r="N72" s="20"/>
      <c r="O72" s="20"/>
    </row>
    <row r="73" spans="1:15" x14ac:dyDescent="0.2">
      <c r="A73" s="3">
        <v>19</v>
      </c>
      <c r="B73" s="156" t="s">
        <v>985</v>
      </c>
      <c r="C73" s="21" t="s">
        <v>208</v>
      </c>
      <c r="D73" s="22">
        <v>124</v>
      </c>
      <c r="E73" s="159"/>
      <c r="F73" s="145"/>
      <c r="G73" s="65"/>
      <c r="H73" s="159"/>
      <c r="I73" s="159"/>
      <c r="J73" s="22"/>
      <c r="K73" s="22"/>
      <c r="L73" s="22"/>
      <c r="M73" s="22"/>
      <c r="N73" s="22"/>
      <c r="O73" s="162"/>
    </row>
    <row r="74" spans="1:15" ht="51" x14ac:dyDescent="0.2">
      <c r="A74" s="52">
        <v>20</v>
      </c>
      <c r="B74" s="163" t="s">
        <v>105</v>
      </c>
      <c r="C74" s="21" t="s">
        <v>138</v>
      </c>
      <c r="D74" s="22">
        <v>2.76</v>
      </c>
      <c r="E74" s="22"/>
      <c r="F74" s="145"/>
      <c r="G74" s="22"/>
      <c r="H74" s="22"/>
      <c r="I74" s="22"/>
      <c r="J74" s="22"/>
      <c r="K74" s="22"/>
      <c r="L74" s="22"/>
      <c r="M74" s="22"/>
      <c r="N74" s="22"/>
      <c r="O74" s="162"/>
    </row>
    <row r="75" spans="1:15" ht="25.5" x14ac:dyDescent="0.2">
      <c r="A75" s="52">
        <v>21</v>
      </c>
      <c r="B75" s="174" t="s">
        <v>106</v>
      </c>
      <c r="C75" s="44" t="s">
        <v>206</v>
      </c>
      <c r="D75" s="166">
        <v>21.94</v>
      </c>
      <c r="E75" s="22"/>
      <c r="F75" s="145"/>
      <c r="G75" s="22"/>
      <c r="H75" s="22"/>
      <c r="I75" s="22"/>
      <c r="J75" s="166"/>
      <c r="K75" s="166"/>
      <c r="L75" s="166"/>
      <c r="M75" s="166"/>
      <c r="N75" s="166"/>
      <c r="O75" s="170"/>
    </row>
    <row r="76" spans="1:15" x14ac:dyDescent="0.2">
      <c r="A76" s="52">
        <v>22</v>
      </c>
      <c r="B76" s="227" t="s">
        <v>255</v>
      </c>
      <c r="C76" s="44" t="s">
        <v>208</v>
      </c>
      <c r="D76" s="166">
        <f>11+3</f>
        <v>14</v>
      </c>
      <c r="E76" s="166"/>
      <c r="F76" s="145"/>
      <c r="G76" s="166"/>
      <c r="H76" s="166"/>
      <c r="I76" s="166"/>
      <c r="J76" s="166"/>
      <c r="K76" s="166"/>
      <c r="L76" s="166"/>
      <c r="M76" s="166"/>
      <c r="N76" s="166"/>
      <c r="O76" s="170"/>
    </row>
    <row r="77" spans="1:15" ht="25.5" x14ac:dyDescent="0.2">
      <c r="A77" s="52">
        <v>23</v>
      </c>
      <c r="B77" s="227" t="s">
        <v>842</v>
      </c>
      <c r="C77" s="44" t="s">
        <v>207</v>
      </c>
      <c r="D77" s="166">
        <v>3</v>
      </c>
      <c r="E77" s="166"/>
      <c r="F77" s="145"/>
      <c r="G77" s="166"/>
      <c r="H77" s="166"/>
      <c r="I77" s="166"/>
      <c r="J77" s="166"/>
      <c r="K77" s="166"/>
      <c r="L77" s="166"/>
      <c r="M77" s="166"/>
      <c r="N77" s="166"/>
      <c r="O77" s="170"/>
    </row>
    <row r="78" spans="1:15" x14ac:dyDescent="0.2">
      <c r="A78" s="52">
        <v>24</v>
      </c>
      <c r="B78" s="227" t="s">
        <v>1125</v>
      </c>
      <c r="C78" s="44" t="s">
        <v>205</v>
      </c>
      <c r="D78" s="166">
        <v>1</v>
      </c>
      <c r="E78" s="166"/>
      <c r="F78" s="145"/>
      <c r="G78" s="166"/>
      <c r="H78" s="166"/>
      <c r="I78" s="166"/>
      <c r="J78" s="166"/>
      <c r="K78" s="166"/>
      <c r="L78" s="166"/>
      <c r="M78" s="166"/>
      <c r="N78" s="166"/>
      <c r="O78" s="170"/>
    </row>
    <row r="79" spans="1:15" x14ac:dyDescent="0.2">
      <c r="A79" s="3"/>
      <c r="B79" s="177" t="s">
        <v>8</v>
      </c>
      <c r="C79" s="3"/>
      <c r="D79" s="20"/>
      <c r="E79" s="20"/>
      <c r="F79" s="145"/>
      <c r="G79" s="20"/>
      <c r="H79" s="20"/>
      <c r="I79" s="20"/>
      <c r="J79" s="20"/>
      <c r="K79" s="20"/>
      <c r="L79" s="20"/>
      <c r="M79" s="20"/>
      <c r="N79" s="20"/>
      <c r="O79" s="20"/>
    </row>
    <row r="80" spans="1:15" x14ac:dyDescent="0.2">
      <c r="A80" s="132">
        <v>1</v>
      </c>
      <c r="B80" s="228" t="s">
        <v>74</v>
      </c>
      <c r="C80" s="46" t="s">
        <v>208</v>
      </c>
      <c r="D80" s="159">
        <v>1092</v>
      </c>
      <c r="E80" s="22"/>
      <c r="F80" s="145"/>
      <c r="G80" s="22"/>
      <c r="H80" s="22"/>
      <c r="I80" s="22"/>
      <c r="J80" s="159"/>
      <c r="K80" s="159"/>
      <c r="L80" s="159"/>
      <c r="M80" s="159"/>
      <c r="N80" s="159"/>
      <c r="O80" s="160"/>
    </row>
    <row r="81" spans="1:15" x14ac:dyDescent="0.2">
      <c r="A81" s="132"/>
      <c r="B81" s="229" t="s">
        <v>107</v>
      </c>
      <c r="C81" s="21" t="s">
        <v>207</v>
      </c>
      <c r="D81" s="22">
        <v>1</v>
      </c>
      <c r="E81" s="22"/>
      <c r="F81" s="145"/>
      <c r="G81" s="22"/>
      <c r="H81" s="22"/>
      <c r="I81" s="22"/>
      <c r="J81" s="22"/>
      <c r="K81" s="22"/>
      <c r="L81" s="22"/>
      <c r="M81" s="22"/>
      <c r="N81" s="22"/>
      <c r="O81" s="162"/>
    </row>
    <row r="82" spans="1:15" x14ac:dyDescent="0.2">
      <c r="A82" s="132"/>
      <c r="B82" s="229" t="s">
        <v>108</v>
      </c>
      <c r="C82" s="21" t="s">
        <v>207</v>
      </c>
      <c r="D82" s="22">
        <v>21</v>
      </c>
      <c r="E82" s="22"/>
      <c r="F82" s="145"/>
      <c r="G82" s="22"/>
      <c r="H82" s="22"/>
      <c r="I82" s="22"/>
      <c r="J82" s="22"/>
      <c r="K82" s="22"/>
      <c r="L82" s="22"/>
      <c r="M82" s="22"/>
      <c r="N82" s="22"/>
      <c r="O82" s="162"/>
    </row>
    <row r="83" spans="1:15" x14ac:dyDescent="0.2">
      <c r="A83" s="132"/>
      <c r="B83" s="229" t="s">
        <v>109</v>
      </c>
      <c r="C83" s="21" t="s">
        <v>207</v>
      </c>
      <c r="D83" s="22">
        <v>1</v>
      </c>
      <c r="E83" s="22"/>
      <c r="F83" s="145"/>
      <c r="G83" s="22"/>
      <c r="H83" s="22"/>
      <c r="I83" s="22"/>
      <c r="J83" s="22"/>
      <c r="K83" s="22"/>
      <c r="L83" s="22"/>
      <c r="M83" s="22"/>
      <c r="N83" s="22"/>
      <c r="O83" s="162"/>
    </row>
    <row r="84" spans="1:15" x14ac:dyDescent="0.2">
      <c r="A84" s="132"/>
      <c r="B84" s="229" t="s">
        <v>110</v>
      </c>
      <c r="C84" s="21" t="s">
        <v>207</v>
      </c>
      <c r="D84" s="22">
        <v>1</v>
      </c>
      <c r="E84" s="22"/>
      <c r="F84" s="145"/>
      <c r="G84" s="22"/>
      <c r="H84" s="22"/>
      <c r="I84" s="22"/>
      <c r="J84" s="22"/>
      <c r="K84" s="22"/>
      <c r="L84" s="22"/>
      <c r="M84" s="22"/>
      <c r="N84" s="22"/>
      <c r="O84" s="162"/>
    </row>
    <row r="85" spans="1:15" x14ac:dyDescent="0.2">
      <c r="A85" s="132"/>
      <c r="B85" s="229" t="s">
        <v>111</v>
      </c>
      <c r="C85" s="21" t="s">
        <v>207</v>
      </c>
      <c r="D85" s="22">
        <v>21</v>
      </c>
      <c r="E85" s="22"/>
      <c r="F85" s="145"/>
      <c r="G85" s="22"/>
      <c r="H85" s="22"/>
      <c r="I85" s="22"/>
      <c r="J85" s="22"/>
      <c r="K85" s="22"/>
      <c r="L85" s="22"/>
      <c r="M85" s="22"/>
      <c r="N85" s="22"/>
      <c r="O85" s="162"/>
    </row>
    <row r="86" spans="1:15" x14ac:dyDescent="0.2">
      <c r="A86" s="132"/>
      <c r="B86" s="229" t="s">
        <v>112</v>
      </c>
      <c r="C86" s="21" t="s">
        <v>207</v>
      </c>
      <c r="D86" s="22">
        <v>1</v>
      </c>
      <c r="E86" s="22"/>
      <c r="F86" s="145"/>
      <c r="G86" s="22"/>
      <c r="H86" s="22"/>
      <c r="I86" s="22"/>
      <c r="J86" s="22"/>
      <c r="K86" s="22"/>
      <c r="L86" s="22"/>
      <c r="M86" s="22"/>
      <c r="N86" s="22"/>
      <c r="O86" s="162"/>
    </row>
    <row r="87" spans="1:15" x14ac:dyDescent="0.2">
      <c r="A87" s="132"/>
      <c r="B87" s="229" t="s">
        <v>113</v>
      </c>
      <c r="C87" s="21" t="s">
        <v>207</v>
      </c>
      <c r="D87" s="22">
        <v>1</v>
      </c>
      <c r="E87" s="22"/>
      <c r="F87" s="145"/>
      <c r="G87" s="22"/>
      <c r="H87" s="22"/>
      <c r="I87" s="22"/>
      <c r="J87" s="22"/>
      <c r="K87" s="22"/>
      <c r="L87" s="22"/>
      <c r="M87" s="22"/>
      <c r="N87" s="22"/>
      <c r="O87" s="162"/>
    </row>
    <row r="88" spans="1:15" x14ac:dyDescent="0.2">
      <c r="A88" s="132"/>
      <c r="B88" s="229" t="s">
        <v>114</v>
      </c>
      <c r="C88" s="21" t="s">
        <v>207</v>
      </c>
      <c r="D88" s="22">
        <v>1</v>
      </c>
      <c r="E88" s="22"/>
      <c r="F88" s="145"/>
      <c r="G88" s="22"/>
      <c r="H88" s="22"/>
      <c r="I88" s="22"/>
      <c r="J88" s="22"/>
      <c r="K88" s="22"/>
      <c r="L88" s="22"/>
      <c r="M88" s="22"/>
      <c r="N88" s="22"/>
      <c r="O88" s="162"/>
    </row>
    <row r="89" spans="1:15" x14ac:dyDescent="0.2">
      <c r="A89" s="132"/>
      <c r="B89" s="229" t="s">
        <v>115</v>
      </c>
      <c r="C89" s="21" t="s">
        <v>207</v>
      </c>
      <c r="D89" s="22">
        <v>1</v>
      </c>
      <c r="E89" s="22"/>
      <c r="F89" s="145"/>
      <c r="G89" s="22"/>
      <c r="H89" s="22"/>
      <c r="I89" s="22"/>
      <c r="J89" s="22"/>
      <c r="K89" s="22"/>
      <c r="L89" s="22"/>
      <c r="M89" s="22"/>
      <c r="N89" s="22"/>
      <c r="O89" s="162"/>
    </row>
    <row r="90" spans="1:15" x14ac:dyDescent="0.2">
      <c r="A90" s="132"/>
      <c r="B90" s="229" t="s">
        <v>116</v>
      </c>
      <c r="C90" s="21" t="s">
        <v>207</v>
      </c>
      <c r="D90" s="22">
        <v>1</v>
      </c>
      <c r="E90" s="22"/>
      <c r="F90" s="145"/>
      <c r="G90" s="22"/>
      <c r="H90" s="22"/>
      <c r="I90" s="22"/>
      <c r="J90" s="22"/>
      <c r="K90" s="22"/>
      <c r="L90" s="22"/>
      <c r="M90" s="22"/>
      <c r="N90" s="22"/>
      <c r="O90" s="162"/>
    </row>
    <row r="91" spans="1:15" x14ac:dyDescent="0.2">
      <c r="A91" s="132"/>
      <c r="B91" s="229" t="s">
        <v>117</v>
      </c>
      <c r="C91" s="21" t="s">
        <v>207</v>
      </c>
      <c r="D91" s="22">
        <v>21</v>
      </c>
      <c r="E91" s="22"/>
      <c r="F91" s="145"/>
      <c r="G91" s="22"/>
      <c r="H91" s="22"/>
      <c r="I91" s="22"/>
      <c r="J91" s="22"/>
      <c r="K91" s="22"/>
      <c r="L91" s="22"/>
      <c r="M91" s="22"/>
      <c r="N91" s="22"/>
      <c r="O91" s="162"/>
    </row>
    <row r="92" spans="1:15" x14ac:dyDescent="0.2">
      <c r="A92" s="132"/>
      <c r="B92" s="229" t="s">
        <v>704</v>
      </c>
      <c r="C92" s="21" t="s">
        <v>207</v>
      </c>
      <c r="D92" s="22">
        <v>1</v>
      </c>
      <c r="E92" s="22"/>
      <c r="F92" s="145"/>
      <c r="G92" s="22"/>
      <c r="H92" s="22"/>
      <c r="I92" s="22"/>
      <c r="J92" s="22"/>
      <c r="K92" s="22"/>
      <c r="L92" s="22"/>
      <c r="M92" s="22"/>
      <c r="N92" s="22"/>
      <c r="O92" s="162"/>
    </row>
    <row r="93" spans="1:15" x14ac:dyDescent="0.2">
      <c r="A93" s="132"/>
      <c r="B93" s="229" t="s">
        <v>1115</v>
      </c>
      <c r="C93" s="21" t="s">
        <v>207</v>
      </c>
      <c r="D93" s="22">
        <v>1</v>
      </c>
      <c r="E93" s="22"/>
      <c r="F93" s="145"/>
      <c r="G93" s="22"/>
      <c r="H93" s="22"/>
      <c r="I93" s="22"/>
      <c r="J93" s="22"/>
      <c r="K93" s="22"/>
      <c r="L93" s="22"/>
      <c r="M93" s="22"/>
      <c r="N93" s="22"/>
      <c r="O93" s="162"/>
    </row>
    <row r="94" spans="1:15" x14ac:dyDescent="0.2">
      <c r="A94" s="132"/>
      <c r="B94" s="229" t="s">
        <v>1116</v>
      </c>
      <c r="C94" s="21" t="s">
        <v>207</v>
      </c>
      <c r="D94" s="22">
        <v>21</v>
      </c>
      <c r="E94" s="22"/>
      <c r="F94" s="145"/>
      <c r="G94" s="22"/>
      <c r="H94" s="22"/>
      <c r="I94" s="22"/>
      <c r="J94" s="22"/>
      <c r="K94" s="22"/>
      <c r="L94" s="22"/>
      <c r="M94" s="22"/>
      <c r="N94" s="22"/>
      <c r="O94" s="162"/>
    </row>
    <row r="95" spans="1:15" x14ac:dyDescent="0.2">
      <c r="A95" s="132"/>
      <c r="B95" s="229" t="s">
        <v>1118</v>
      </c>
      <c r="C95" s="21" t="s">
        <v>207</v>
      </c>
      <c r="D95" s="22">
        <v>1</v>
      </c>
      <c r="E95" s="22"/>
      <c r="F95" s="145"/>
      <c r="G95" s="22"/>
      <c r="H95" s="22"/>
      <c r="I95" s="22"/>
      <c r="J95" s="22"/>
      <c r="K95" s="22"/>
      <c r="L95" s="22"/>
      <c r="M95" s="22"/>
      <c r="N95" s="22"/>
      <c r="O95" s="162"/>
    </row>
    <row r="96" spans="1:15" x14ac:dyDescent="0.2">
      <c r="A96" s="132"/>
      <c r="B96" s="229" t="s">
        <v>1117</v>
      </c>
      <c r="C96" s="21" t="s">
        <v>207</v>
      </c>
      <c r="D96" s="22">
        <v>1</v>
      </c>
      <c r="E96" s="22"/>
      <c r="F96" s="145"/>
      <c r="G96" s="22"/>
      <c r="H96" s="22"/>
      <c r="I96" s="22"/>
      <c r="J96" s="22"/>
      <c r="K96" s="22"/>
      <c r="L96" s="22"/>
      <c r="M96" s="22"/>
      <c r="N96" s="22"/>
      <c r="O96" s="162"/>
    </row>
    <row r="97" spans="1:15" ht="25.5" x14ac:dyDescent="0.2">
      <c r="A97" s="3">
        <v>2</v>
      </c>
      <c r="B97" s="156" t="s">
        <v>825</v>
      </c>
      <c r="C97" s="21" t="s">
        <v>208</v>
      </c>
      <c r="D97" s="22">
        <v>66.5</v>
      </c>
      <c r="E97" s="166"/>
      <c r="F97" s="145"/>
      <c r="G97" s="166"/>
      <c r="H97" s="166"/>
      <c r="I97" s="166"/>
      <c r="J97" s="22"/>
      <c r="K97" s="22"/>
      <c r="L97" s="22"/>
      <c r="M97" s="22"/>
      <c r="N97" s="22"/>
      <c r="O97" s="162"/>
    </row>
    <row r="98" spans="1:15" ht="51" x14ac:dyDescent="0.2">
      <c r="A98" s="3">
        <v>3</v>
      </c>
      <c r="B98" s="174" t="s">
        <v>414</v>
      </c>
      <c r="C98" s="44" t="s">
        <v>138</v>
      </c>
      <c r="D98" s="166">
        <v>1.28</v>
      </c>
      <c r="E98" s="166"/>
      <c r="F98" s="145"/>
      <c r="G98" s="166"/>
      <c r="H98" s="166"/>
      <c r="I98" s="166"/>
      <c r="J98" s="166"/>
      <c r="K98" s="166"/>
      <c r="L98" s="166"/>
      <c r="M98" s="166"/>
      <c r="N98" s="166"/>
      <c r="O98" s="170"/>
    </row>
    <row r="99" spans="1:15" ht="25.5" x14ac:dyDescent="0.2">
      <c r="A99" s="3">
        <v>4</v>
      </c>
      <c r="B99" s="163" t="s">
        <v>632</v>
      </c>
      <c r="C99" s="21" t="s">
        <v>206</v>
      </c>
      <c r="D99" s="22">
        <v>33.71</v>
      </c>
      <c r="E99" s="166"/>
      <c r="F99" s="145"/>
      <c r="G99" s="166"/>
      <c r="H99" s="166"/>
      <c r="I99" s="166"/>
      <c r="J99" s="22"/>
      <c r="K99" s="22"/>
      <c r="L99" s="22"/>
      <c r="M99" s="22"/>
      <c r="N99" s="22"/>
      <c r="O99" s="162"/>
    </row>
    <row r="100" spans="1:15" ht="25.5" x14ac:dyDescent="0.2">
      <c r="A100" s="3">
        <v>5</v>
      </c>
      <c r="B100" s="174" t="s">
        <v>442</v>
      </c>
      <c r="C100" s="44" t="s">
        <v>208</v>
      </c>
      <c r="D100" s="166">
        <v>27.4</v>
      </c>
      <c r="E100" s="166"/>
      <c r="F100" s="145"/>
      <c r="G100" s="166"/>
      <c r="H100" s="166"/>
      <c r="I100" s="166"/>
      <c r="J100" s="166"/>
      <c r="K100" s="166"/>
      <c r="L100" s="166"/>
      <c r="M100" s="166"/>
      <c r="N100" s="166"/>
      <c r="O100" s="170"/>
    </row>
    <row r="101" spans="1:15" x14ac:dyDescent="0.2">
      <c r="A101" s="3"/>
      <c r="B101" s="177" t="s">
        <v>9</v>
      </c>
      <c r="C101" s="3"/>
      <c r="D101" s="20"/>
      <c r="E101" s="20"/>
      <c r="F101" s="145"/>
      <c r="G101" s="20"/>
      <c r="H101" s="20"/>
      <c r="I101" s="20"/>
      <c r="J101" s="20"/>
      <c r="K101" s="20"/>
      <c r="L101" s="20"/>
      <c r="M101" s="20"/>
      <c r="N101" s="20"/>
      <c r="O101" s="145"/>
    </row>
    <row r="102" spans="1:15" ht="25.5" x14ac:dyDescent="0.2">
      <c r="A102" s="3">
        <v>1</v>
      </c>
      <c r="B102" s="155" t="s">
        <v>892</v>
      </c>
      <c r="C102" s="3" t="s">
        <v>206</v>
      </c>
      <c r="D102" s="20">
        <v>0.56999999999999995</v>
      </c>
      <c r="E102" s="20"/>
      <c r="F102" s="145"/>
      <c r="G102" s="20"/>
      <c r="H102" s="20"/>
      <c r="I102" s="20"/>
      <c r="J102" s="20"/>
      <c r="K102" s="20"/>
      <c r="L102" s="20"/>
      <c r="M102" s="20"/>
      <c r="N102" s="20"/>
      <c r="O102" s="145"/>
    </row>
    <row r="103" spans="1:15" ht="15" x14ac:dyDescent="0.2">
      <c r="A103" s="3">
        <v>2</v>
      </c>
      <c r="B103" s="178" t="s">
        <v>444</v>
      </c>
      <c r="C103" s="205" t="s">
        <v>1145</v>
      </c>
      <c r="D103" s="77">
        <v>535</v>
      </c>
      <c r="E103" s="77"/>
      <c r="F103" s="145"/>
      <c r="G103" s="77"/>
      <c r="H103" s="77"/>
      <c r="I103" s="77"/>
      <c r="J103" s="207"/>
      <c r="K103" s="207"/>
      <c r="L103" s="207"/>
      <c r="M103" s="207"/>
      <c r="N103" s="207"/>
      <c r="O103" s="207"/>
    </row>
    <row r="104" spans="1:15" ht="25.5" x14ac:dyDescent="0.2">
      <c r="A104" s="3">
        <v>3</v>
      </c>
      <c r="B104" s="180" t="s">
        <v>487</v>
      </c>
      <c r="C104" s="205" t="s">
        <v>208</v>
      </c>
      <c r="D104" s="77">
        <v>535</v>
      </c>
      <c r="E104" s="77"/>
      <c r="F104" s="145"/>
      <c r="G104" s="77"/>
      <c r="H104" s="77"/>
      <c r="I104" s="77"/>
      <c r="J104" s="207"/>
      <c r="K104" s="207"/>
      <c r="L104" s="207"/>
      <c r="M104" s="207"/>
      <c r="N104" s="207"/>
      <c r="O104" s="207"/>
    </row>
    <row r="105" spans="1:15" ht="25.5" x14ac:dyDescent="0.2">
      <c r="A105" s="3">
        <v>4</v>
      </c>
      <c r="B105" s="180" t="s">
        <v>710</v>
      </c>
      <c r="C105" s="205" t="s">
        <v>208</v>
      </c>
      <c r="D105" s="77">
        <v>535</v>
      </c>
      <c r="E105" s="77"/>
      <c r="F105" s="145"/>
      <c r="G105" s="77"/>
      <c r="H105" s="77"/>
      <c r="I105" s="77"/>
      <c r="J105" s="207"/>
      <c r="K105" s="207"/>
      <c r="L105" s="207"/>
      <c r="M105" s="207"/>
      <c r="N105" s="207"/>
      <c r="O105" s="207"/>
    </row>
    <row r="106" spans="1:15" ht="25.5" x14ac:dyDescent="0.2">
      <c r="A106" s="3">
        <v>5</v>
      </c>
      <c r="B106" s="178" t="s">
        <v>1042</v>
      </c>
      <c r="C106" s="205" t="s">
        <v>208</v>
      </c>
      <c r="D106" s="77">
        <f>535+38</f>
        <v>573</v>
      </c>
      <c r="E106" s="77"/>
      <c r="F106" s="145"/>
      <c r="G106" s="77"/>
      <c r="H106" s="77"/>
      <c r="I106" s="77"/>
      <c r="J106" s="207"/>
      <c r="K106" s="207"/>
      <c r="L106" s="207"/>
      <c r="M106" s="207"/>
      <c r="N106" s="207"/>
      <c r="O106" s="207"/>
    </row>
    <row r="107" spans="1:15" x14ac:dyDescent="0.2">
      <c r="A107" s="3">
        <v>6</v>
      </c>
      <c r="B107" s="155" t="s">
        <v>280</v>
      </c>
      <c r="C107" s="3" t="s">
        <v>208</v>
      </c>
      <c r="D107" s="20">
        <v>31</v>
      </c>
      <c r="E107" s="20"/>
      <c r="F107" s="145"/>
      <c r="G107" s="20"/>
      <c r="H107" s="20"/>
      <c r="I107" s="20"/>
      <c r="J107" s="20"/>
      <c r="K107" s="20"/>
      <c r="L107" s="20"/>
      <c r="M107" s="20"/>
      <c r="N107" s="20"/>
      <c r="O107" s="145"/>
    </row>
    <row r="108" spans="1:15" x14ac:dyDescent="0.2">
      <c r="A108" s="3">
        <v>7</v>
      </c>
      <c r="B108" s="155" t="s">
        <v>893</v>
      </c>
      <c r="C108" s="3" t="s">
        <v>208</v>
      </c>
      <c r="D108" s="20">
        <v>31</v>
      </c>
      <c r="E108" s="20"/>
      <c r="F108" s="145"/>
      <c r="G108" s="20"/>
      <c r="H108" s="20"/>
      <c r="I108" s="20"/>
      <c r="J108" s="20"/>
      <c r="K108" s="20"/>
      <c r="L108" s="20"/>
      <c r="M108" s="20"/>
      <c r="N108" s="20"/>
      <c r="O108" s="145"/>
    </row>
    <row r="109" spans="1:15" x14ac:dyDescent="0.2">
      <c r="A109" s="3">
        <v>8</v>
      </c>
      <c r="B109" s="134" t="s">
        <v>413</v>
      </c>
      <c r="C109" s="3" t="s">
        <v>208</v>
      </c>
      <c r="D109" s="20">
        <v>31</v>
      </c>
      <c r="E109" s="20"/>
      <c r="F109" s="145"/>
      <c r="G109" s="20"/>
      <c r="H109" s="20"/>
      <c r="I109" s="20"/>
      <c r="J109" s="20"/>
      <c r="K109" s="20"/>
      <c r="L109" s="20"/>
      <c r="M109" s="20"/>
      <c r="N109" s="20"/>
      <c r="O109" s="145"/>
    </row>
    <row r="110" spans="1:15" x14ac:dyDescent="0.2">
      <c r="A110" s="3">
        <v>9</v>
      </c>
      <c r="B110" s="155" t="s">
        <v>390</v>
      </c>
      <c r="C110" s="3" t="s">
        <v>208</v>
      </c>
      <c r="D110" s="20">
        <v>31</v>
      </c>
      <c r="E110" s="20"/>
      <c r="F110" s="145"/>
      <c r="G110" s="20"/>
      <c r="H110" s="20"/>
      <c r="I110" s="20"/>
      <c r="J110" s="20"/>
      <c r="K110" s="20"/>
      <c r="L110" s="20"/>
      <c r="M110" s="20"/>
      <c r="N110" s="20"/>
      <c r="O110" s="145"/>
    </row>
    <row r="111" spans="1:15" x14ac:dyDescent="0.2">
      <c r="A111" s="3">
        <v>10</v>
      </c>
      <c r="B111" s="155" t="s">
        <v>194</v>
      </c>
      <c r="C111" s="3" t="s">
        <v>208</v>
      </c>
      <c r="D111" s="20">
        <v>31</v>
      </c>
      <c r="E111" s="20"/>
      <c r="F111" s="145"/>
      <c r="G111" s="20"/>
      <c r="H111" s="20"/>
      <c r="I111" s="20"/>
      <c r="J111" s="20"/>
      <c r="K111" s="20"/>
      <c r="L111" s="20"/>
      <c r="M111" s="20"/>
      <c r="N111" s="20"/>
      <c r="O111" s="145"/>
    </row>
    <row r="112" spans="1:15" ht="25.5" x14ac:dyDescent="0.2">
      <c r="A112" s="3">
        <v>11</v>
      </c>
      <c r="B112" s="155" t="s">
        <v>272</v>
      </c>
      <c r="C112" s="3" t="s">
        <v>208</v>
      </c>
      <c r="D112" s="20">
        <v>31</v>
      </c>
      <c r="E112" s="20"/>
      <c r="F112" s="145"/>
      <c r="G112" s="20"/>
      <c r="H112" s="20"/>
      <c r="I112" s="20"/>
      <c r="J112" s="20"/>
      <c r="K112" s="20"/>
      <c r="L112" s="20"/>
      <c r="M112" s="20"/>
      <c r="N112" s="20"/>
      <c r="O112" s="145"/>
    </row>
    <row r="113" spans="1:15" x14ac:dyDescent="0.2">
      <c r="A113" s="3">
        <v>12</v>
      </c>
      <c r="B113" s="155" t="s">
        <v>273</v>
      </c>
      <c r="C113" s="3" t="s">
        <v>208</v>
      </c>
      <c r="D113" s="20">
        <v>0.15</v>
      </c>
      <c r="E113" s="20"/>
      <c r="F113" s="145"/>
      <c r="G113" s="20"/>
      <c r="H113" s="20"/>
      <c r="I113" s="20"/>
      <c r="J113" s="20"/>
      <c r="K113" s="20"/>
      <c r="L113" s="20"/>
      <c r="M113" s="20"/>
      <c r="N113" s="20"/>
      <c r="O113" s="145"/>
    </row>
    <row r="114" spans="1:15" x14ac:dyDescent="0.2">
      <c r="A114" s="3">
        <v>13</v>
      </c>
      <c r="B114" s="155" t="s">
        <v>274</v>
      </c>
      <c r="C114" s="3" t="s">
        <v>208</v>
      </c>
      <c r="D114" s="20">
        <v>0.15</v>
      </c>
      <c r="E114" s="20"/>
      <c r="F114" s="145"/>
      <c r="G114" s="20"/>
      <c r="H114" s="20"/>
      <c r="I114" s="20"/>
      <c r="J114" s="20"/>
      <c r="K114" s="20"/>
      <c r="L114" s="20"/>
      <c r="M114" s="20"/>
      <c r="N114" s="20"/>
      <c r="O114" s="145"/>
    </row>
    <row r="115" spans="1:15" x14ac:dyDescent="0.2">
      <c r="A115" s="3">
        <v>14</v>
      </c>
      <c r="B115" s="155" t="s">
        <v>894</v>
      </c>
      <c r="C115" s="3" t="s">
        <v>173</v>
      </c>
      <c r="D115" s="20">
        <v>3.4</v>
      </c>
      <c r="E115" s="20"/>
      <c r="F115" s="145"/>
      <c r="G115" s="20"/>
      <c r="H115" s="20"/>
      <c r="I115" s="20"/>
      <c r="J115" s="20"/>
      <c r="K115" s="20"/>
      <c r="L115" s="20"/>
      <c r="M115" s="20"/>
      <c r="N115" s="20"/>
      <c r="O115" s="145"/>
    </row>
    <row r="116" spans="1:15" ht="25.5" x14ac:dyDescent="0.2">
      <c r="A116" s="3">
        <v>15</v>
      </c>
      <c r="B116" s="155" t="s">
        <v>895</v>
      </c>
      <c r="C116" s="3" t="s">
        <v>173</v>
      </c>
      <c r="D116" s="20">
        <v>35</v>
      </c>
      <c r="E116" s="20"/>
      <c r="F116" s="145"/>
      <c r="G116" s="20"/>
      <c r="H116" s="20"/>
      <c r="I116" s="20"/>
      <c r="J116" s="20"/>
      <c r="K116" s="20"/>
      <c r="L116" s="20"/>
      <c r="M116" s="20"/>
      <c r="N116" s="20"/>
      <c r="O116" s="145"/>
    </row>
    <row r="117" spans="1:15" x14ac:dyDescent="0.2">
      <c r="A117" s="3">
        <v>16</v>
      </c>
      <c r="B117" s="155" t="s">
        <v>896</v>
      </c>
      <c r="C117" s="3" t="s">
        <v>208</v>
      </c>
      <c r="D117" s="20">
        <v>125</v>
      </c>
      <c r="E117" s="20"/>
      <c r="F117" s="145"/>
      <c r="G117" s="20"/>
      <c r="H117" s="20"/>
      <c r="I117" s="20"/>
      <c r="J117" s="20"/>
      <c r="K117" s="20"/>
      <c r="L117" s="20"/>
      <c r="M117" s="20"/>
      <c r="N117" s="20"/>
      <c r="O117" s="145"/>
    </row>
    <row r="118" spans="1:15" x14ac:dyDescent="0.2">
      <c r="A118" s="3"/>
      <c r="B118" s="177" t="s">
        <v>387</v>
      </c>
      <c r="C118" s="3"/>
      <c r="D118" s="20"/>
      <c r="E118" s="20"/>
      <c r="F118" s="145"/>
      <c r="G118" s="20"/>
      <c r="H118" s="20"/>
      <c r="I118" s="20"/>
      <c r="J118" s="20"/>
      <c r="K118" s="20"/>
      <c r="L118" s="20"/>
      <c r="M118" s="20"/>
      <c r="N118" s="20"/>
      <c r="O118" s="145"/>
    </row>
    <row r="119" spans="1:15" x14ac:dyDescent="0.2">
      <c r="A119" s="3">
        <v>1</v>
      </c>
      <c r="B119" s="155" t="s">
        <v>1119</v>
      </c>
      <c r="C119" s="3" t="s">
        <v>207</v>
      </c>
      <c r="D119" s="20">
        <v>1</v>
      </c>
      <c r="E119" s="20"/>
      <c r="F119" s="145"/>
      <c r="G119" s="20"/>
      <c r="H119" s="20"/>
      <c r="I119" s="20"/>
      <c r="J119" s="20"/>
      <c r="K119" s="20"/>
      <c r="L119" s="20"/>
      <c r="M119" s="20"/>
      <c r="N119" s="20"/>
      <c r="O119" s="145"/>
    </row>
    <row r="120" spans="1:15" x14ac:dyDescent="0.2">
      <c r="A120" s="3">
        <v>2</v>
      </c>
      <c r="B120" s="155" t="s">
        <v>1120</v>
      </c>
      <c r="C120" s="3" t="s">
        <v>207</v>
      </c>
      <c r="D120" s="20">
        <v>1</v>
      </c>
      <c r="E120" s="20"/>
      <c r="F120" s="145"/>
      <c r="G120" s="20"/>
      <c r="H120" s="20"/>
      <c r="I120" s="20"/>
      <c r="J120" s="20"/>
      <c r="K120" s="20"/>
      <c r="L120" s="20"/>
      <c r="M120" s="20"/>
      <c r="N120" s="20"/>
      <c r="O120" s="145"/>
    </row>
    <row r="121" spans="1:15" x14ac:dyDescent="0.2">
      <c r="A121" s="3">
        <v>3</v>
      </c>
      <c r="B121" s="155" t="s">
        <v>1121</v>
      </c>
      <c r="C121" s="3" t="s">
        <v>207</v>
      </c>
      <c r="D121" s="20">
        <v>1</v>
      </c>
      <c r="E121" s="20"/>
      <c r="F121" s="145"/>
      <c r="G121" s="20"/>
      <c r="H121" s="20"/>
      <c r="I121" s="20"/>
      <c r="J121" s="20"/>
      <c r="K121" s="20"/>
      <c r="L121" s="20"/>
      <c r="M121" s="20"/>
      <c r="N121" s="20"/>
      <c r="O121" s="145"/>
    </row>
    <row r="122" spans="1:15" x14ac:dyDescent="0.2">
      <c r="A122" s="3">
        <v>4</v>
      </c>
      <c r="B122" s="155" t="s">
        <v>1122</v>
      </c>
      <c r="C122" s="3" t="s">
        <v>207</v>
      </c>
      <c r="D122" s="20">
        <v>1</v>
      </c>
      <c r="E122" s="20"/>
      <c r="F122" s="145"/>
      <c r="G122" s="20"/>
      <c r="H122" s="20"/>
      <c r="I122" s="20"/>
      <c r="J122" s="20"/>
      <c r="K122" s="20"/>
      <c r="L122" s="20"/>
      <c r="M122" s="20"/>
      <c r="N122" s="20"/>
      <c r="O122" s="145"/>
    </row>
    <row r="123" spans="1:15" x14ac:dyDescent="0.2">
      <c r="A123" s="3">
        <v>5</v>
      </c>
      <c r="B123" s="155" t="s">
        <v>235</v>
      </c>
      <c r="C123" s="3" t="s">
        <v>173</v>
      </c>
      <c r="D123" s="20">
        <v>21</v>
      </c>
      <c r="E123" s="20"/>
      <c r="F123" s="145"/>
      <c r="G123" s="20"/>
      <c r="H123" s="20"/>
      <c r="I123" s="20"/>
      <c r="J123" s="20"/>
      <c r="K123" s="20"/>
      <c r="L123" s="20"/>
      <c r="M123" s="20"/>
      <c r="N123" s="20"/>
      <c r="O123" s="145"/>
    </row>
    <row r="124" spans="1:15" x14ac:dyDescent="0.2">
      <c r="A124" s="132"/>
      <c r="B124" s="181" t="s">
        <v>276</v>
      </c>
      <c r="C124" s="182"/>
      <c r="D124" s="159"/>
      <c r="E124" s="230"/>
      <c r="F124" s="145"/>
      <c r="G124" s="20"/>
      <c r="H124" s="20"/>
      <c r="I124" s="20"/>
      <c r="J124" s="20"/>
      <c r="K124" s="20"/>
      <c r="L124" s="20"/>
      <c r="M124" s="20"/>
      <c r="N124" s="20"/>
      <c r="O124" s="145"/>
    </row>
    <row r="125" spans="1:15" x14ac:dyDescent="0.2">
      <c r="A125" s="3"/>
      <c r="B125" s="41" t="s">
        <v>277</v>
      </c>
      <c r="C125" s="24"/>
      <c r="D125" s="22"/>
      <c r="E125" s="17"/>
      <c r="F125" s="145"/>
      <c r="G125" s="20"/>
      <c r="H125" s="20"/>
      <c r="I125" s="20"/>
      <c r="J125" s="20"/>
      <c r="K125" s="20"/>
      <c r="L125" s="20"/>
      <c r="M125" s="20"/>
      <c r="N125" s="20"/>
      <c r="O125" s="145"/>
    </row>
    <row r="126" spans="1:15" ht="25.5" x14ac:dyDescent="0.2">
      <c r="A126" s="3">
        <v>1</v>
      </c>
      <c r="B126" s="26" t="s">
        <v>713</v>
      </c>
      <c r="C126" s="23" t="s">
        <v>208</v>
      </c>
      <c r="D126" s="22">
        <v>101.64</v>
      </c>
      <c r="E126" s="20"/>
      <c r="F126" s="145"/>
      <c r="G126" s="20"/>
      <c r="H126" s="20"/>
      <c r="I126" s="20"/>
      <c r="J126" s="20"/>
      <c r="K126" s="20"/>
      <c r="L126" s="20"/>
      <c r="M126" s="20"/>
      <c r="N126" s="20"/>
      <c r="O126" s="145"/>
    </row>
    <row r="127" spans="1:15" x14ac:dyDescent="0.2">
      <c r="A127" s="3"/>
      <c r="B127" s="36" t="s">
        <v>711</v>
      </c>
      <c r="C127" s="23" t="s">
        <v>207</v>
      </c>
      <c r="D127" s="22">
        <v>21</v>
      </c>
      <c r="E127" s="20"/>
      <c r="F127" s="145"/>
      <c r="G127" s="20"/>
      <c r="H127" s="20"/>
      <c r="I127" s="20"/>
      <c r="J127" s="20"/>
      <c r="K127" s="20"/>
      <c r="L127" s="20"/>
      <c r="M127" s="20"/>
      <c r="N127" s="20"/>
      <c r="O127" s="145"/>
    </row>
    <row r="128" spans="1:15" ht="25.5" x14ac:dyDescent="0.2">
      <c r="A128" s="3">
        <v>2</v>
      </c>
      <c r="B128" s="26" t="s">
        <v>714</v>
      </c>
      <c r="C128" s="23" t="s">
        <v>208</v>
      </c>
      <c r="D128" s="22">
        <v>3.6</v>
      </c>
      <c r="E128" s="20"/>
      <c r="F128" s="145"/>
      <c r="G128" s="20"/>
      <c r="H128" s="20"/>
      <c r="I128" s="20"/>
      <c r="J128" s="20"/>
      <c r="K128" s="20"/>
      <c r="L128" s="20"/>
      <c r="M128" s="20"/>
      <c r="N128" s="20"/>
      <c r="O128" s="145"/>
    </row>
    <row r="129" spans="1:15" x14ac:dyDescent="0.2">
      <c r="A129" s="3"/>
      <c r="B129" s="36" t="s">
        <v>712</v>
      </c>
      <c r="C129" s="24" t="s">
        <v>207</v>
      </c>
      <c r="D129" s="22">
        <v>3</v>
      </c>
      <c r="E129" s="20"/>
      <c r="F129" s="145"/>
      <c r="G129" s="20"/>
      <c r="H129" s="20"/>
      <c r="I129" s="20"/>
      <c r="J129" s="20"/>
      <c r="K129" s="20"/>
      <c r="L129" s="20"/>
      <c r="M129" s="20"/>
      <c r="N129" s="20"/>
      <c r="O129" s="145"/>
    </row>
    <row r="130" spans="1:15" x14ac:dyDescent="0.2">
      <c r="A130" s="3">
        <v>3</v>
      </c>
      <c r="B130" s="26" t="s">
        <v>75</v>
      </c>
      <c r="C130" s="24" t="s">
        <v>173</v>
      </c>
      <c r="D130" s="22">
        <v>56</v>
      </c>
      <c r="E130" s="20"/>
      <c r="F130" s="145"/>
      <c r="G130" s="20"/>
      <c r="H130" s="20"/>
      <c r="I130" s="20"/>
      <c r="J130" s="20"/>
      <c r="K130" s="20"/>
      <c r="L130" s="20"/>
      <c r="M130" s="20"/>
      <c r="N130" s="20"/>
      <c r="O130" s="145"/>
    </row>
    <row r="131" spans="1:15" x14ac:dyDescent="0.2">
      <c r="A131" s="3">
        <v>4</v>
      </c>
      <c r="B131" s="26" t="s">
        <v>561</v>
      </c>
      <c r="C131" s="24" t="s">
        <v>205</v>
      </c>
      <c r="D131" s="22">
        <v>4</v>
      </c>
      <c r="E131" s="20"/>
      <c r="F131" s="145"/>
      <c r="G131" s="20"/>
      <c r="H131" s="20"/>
      <c r="I131" s="20"/>
      <c r="J131" s="20"/>
      <c r="K131" s="20"/>
      <c r="L131" s="20"/>
      <c r="M131" s="20"/>
      <c r="N131" s="20"/>
      <c r="O131" s="145"/>
    </row>
    <row r="132" spans="1:15" x14ac:dyDescent="0.2">
      <c r="A132" s="3">
        <v>5</v>
      </c>
      <c r="B132" s="26" t="s">
        <v>843</v>
      </c>
      <c r="C132" s="24" t="s">
        <v>173</v>
      </c>
      <c r="D132" s="22">
        <v>56</v>
      </c>
      <c r="E132" s="20"/>
      <c r="F132" s="145"/>
      <c r="G132" s="20"/>
      <c r="H132" s="20"/>
      <c r="I132" s="20"/>
      <c r="J132" s="20"/>
      <c r="K132" s="20"/>
      <c r="L132" s="20"/>
      <c r="M132" s="20"/>
      <c r="N132" s="20"/>
      <c r="O132" s="145"/>
    </row>
    <row r="133" spans="1:15" x14ac:dyDescent="0.2">
      <c r="A133" s="52"/>
      <c r="B133" s="201" t="s">
        <v>481</v>
      </c>
      <c r="C133" s="231"/>
      <c r="D133" s="166"/>
      <c r="E133" s="232"/>
      <c r="F133" s="145"/>
      <c r="G133" s="131"/>
      <c r="H133" s="131"/>
      <c r="I133" s="131"/>
      <c r="J133" s="131"/>
      <c r="K133" s="131"/>
      <c r="L133" s="131"/>
      <c r="M133" s="131"/>
      <c r="N133" s="131"/>
      <c r="O133" s="233"/>
    </row>
    <row r="134" spans="1:15" ht="25.5" x14ac:dyDescent="0.2">
      <c r="A134" s="3">
        <v>1</v>
      </c>
      <c r="B134" s="45" t="s">
        <v>416</v>
      </c>
      <c r="C134" s="4" t="s">
        <v>208</v>
      </c>
      <c r="D134" s="20">
        <v>8.8000000000000007</v>
      </c>
      <c r="E134" s="20"/>
      <c r="F134" s="145"/>
      <c r="G134" s="20"/>
      <c r="H134" s="20"/>
      <c r="I134" s="20"/>
      <c r="J134" s="20"/>
      <c r="K134" s="20"/>
      <c r="L134" s="20"/>
      <c r="M134" s="20"/>
      <c r="N134" s="20"/>
      <c r="O134" s="145"/>
    </row>
    <row r="135" spans="1:15" x14ac:dyDescent="0.2">
      <c r="A135" s="3"/>
      <c r="B135" s="164" t="s">
        <v>415</v>
      </c>
      <c r="C135" s="4" t="s">
        <v>205</v>
      </c>
      <c r="D135" s="20">
        <v>1</v>
      </c>
      <c r="E135" s="20"/>
      <c r="F135" s="145"/>
      <c r="G135" s="20"/>
      <c r="H135" s="20"/>
      <c r="I135" s="20"/>
      <c r="J135" s="20"/>
      <c r="K135" s="20"/>
      <c r="L135" s="20"/>
      <c r="M135" s="20"/>
      <c r="N135" s="20"/>
      <c r="O135" s="145"/>
    </row>
    <row r="136" spans="1:15" x14ac:dyDescent="0.2">
      <c r="A136" s="3"/>
      <c r="B136" s="164" t="s">
        <v>420</v>
      </c>
      <c r="C136" s="4" t="s">
        <v>205</v>
      </c>
      <c r="D136" s="20">
        <v>1</v>
      </c>
      <c r="E136" s="20"/>
      <c r="F136" s="145"/>
      <c r="G136" s="20"/>
      <c r="H136" s="20"/>
      <c r="I136" s="20"/>
      <c r="J136" s="20"/>
      <c r="K136" s="20"/>
      <c r="L136" s="20"/>
      <c r="M136" s="20"/>
      <c r="N136" s="20"/>
      <c r="O136" s="145"/>
    </row>
    <row r="137" spans="1:15" ht="25.5" x14ac:dyDescent="0.2">
      <c r="A137" s="3">
        <v>2</v>
      </c>
      <c r="B137" s="45" t="s">
        <v>417</v>
      </c>
      <c r="C137" s="4" t="s">
        <v>208</v>
      </c>
      <c r="D137" s="20">
        <v>8.8000000000000007</v>
      </c>
      <c r="E137" s="20"/>
      <c r="F137" s="145"/>
      <c r="G137" s="20"/>
      <c r="H137" s="20"/>
      <c r="I137" s="20"/>
      <c r="J137" s="20"/>
      <c r="K137" s="20"/>
      <c r="L137" s="20"/>
      <c r="M137" s="20"/>
      <c r="N137" s="20"/>
      <c r="O137" s="145"/>
    </row>
    <row r="138" spans="1:15" x14ac:dyDescent="0.2">
      <c r="A138" s="3"/>
      <c r="B138" s="164" t="s">
        <v>418</v>
      </c>
      <c r="C138" s="4" t="s">
        <v>205</v>
      </c>
      <c r="D138" s="20">
        <v>2</v>
      </c>
      <c r="E138" s="20"/>
      <c r="F138" s="145"/>
      <c r="G138" s="20"/>
      <c r="H138" s="20"/>
      <c r="I138" s="20"/>
      <c r="J138" s="20"/>
      <c r="K138" s="20"/>
      <c r="L138" s="20"/>
      <c r="M138" s="20"/>
      <c r="N138" s="20"/>
      <c r="O138" s="145"/>
    </row>
    <row r="139" spans="1:15" x14ac:dyDescent="0.2">
      <c r="A139" s="3"/>
      <c r="B139" s="164" t="s">
        <v>419</v>
      </c>
      <c r="C139" s="4" t="s">
        <v>205</v>
      </c>
      <c r="D139" s="20">
        <v>2</v>
      </c>
      <c r="E139" s="20"/>
      <c r="F139" s="145"/>
      <c r="G139" s="20"/>
      <c r="H139" s="20"/>
      <c r="I139" s="20"/>
      <c r="J139" s="20"/>
      <c r="K139" s="20"/>
      <c r="L139" s="20"/>
      <c r="M139" s="20"/>
      <c r="N139" s="20"/>
      <c r="O139" s="145"/>
    </row>
    <row r="140" spans="1:15" ht="38.25" x14ac:dyDescent="0.2">
      <c r="A140" s="3">
        <v>3</v>
      </c>
      <c r="B140" s="45" t="s">
        <v>970</v>
      </c>
      <c r="C140" s="4" t="s">
        <v>208</v>
      </c>
      <c r="D140" s="20">
        <v>16.8</v>
      </c>
      <c r="E140" s="20"/>
      <c r="F140" s="145"/>
      <c r="G140" s="20"/>
      <c r="H140" s="20"/>
      <c r="I140" s="20"/>
      <c r="J140" s="20"/>
      <c r="K140" s="20"/>
      <c r="L140" s="20"/>
      <c r="M140" s="20"/>
      <c r="N140" s="20"/>
      <c r="O140" s="145"/>
    </row>
    <row r="141" spans="1:15" x14ac:dyDescent="0.2">
      <c r="A141" s="3"/>
      <c r="B141" s="164" t="s">
        <v>971</v>
      </c>
      <c r="C141" s="4" t="s">
        <v>205</v>
      </c>
      <c r="D141" s="20">
        <v>8</v>
      </c>
      <c r="E141" s="20"/>
      <c r="F141" s="145"/>
      <c r="G141" s="20"/>
      <c r="H141" s="20"/>
      <c r="I141" s="20"/>
      <c r="J141" s="20"/>
      <c r="K141" s="20"/>
      <c r="L141" s="20"/>
      <c r="M141" s="20"/>
      <c r="N141" s="20"/>
      <c r="O141" s="145"/>
    </row>
    <row r="142" spans="1:15" x14ac:dyDescent="0.2">
      <c r="A142" s="3"/>
      <c r="B142" s="164" t="s">
        <v>323</v>
      </c>
      <c r="C142" s="4" t="s">
        <v>205</v>
      </c>
      <c r="D142" s="20">
        <v>6</v>
      </c>
      <c r="E142" s="20"/>
      <c r="F142" s="145"/>
      <c r="G142" s="20"/>
      <c r="H142" s="20"/>
      <c r="I142" s="20"/>
      <c r="J142" s="20"/>
      <c r="K142" s="20"/>
      <c r="L142" s="20"/>
      <c r="M142" s="20"/>
      <c r="N142" s="20"/>
      <c r="O142" s="145"/>
    </row>
    <row r="143" spans="1:15" x14ac:dyDescent="0.2">
      <c r="A143" s="3"/>
      <c r="B143" s="164" t="s">
        <v>909</v>
      </c>
      <c r="C143" s="4" t="s">
        <v>205</v>
      </c>
      <c r="D143" s="20">
        <v>12</v>
      </c>
      <c r="E143" s="20"/>
      <c r="F143" s="145"/>
      <c r="G143" s="20"/>
      <c r="H143" s="20"/>
      <c r="I143" s="20"/>
      <c r="J143" s="20"/>
      <c r="K143" s="20"/>
      <c r="L143" s="20"/>
      <c r="M143" s="20"/>
      <c r="N143" s="20"/>
      <c r="O143" s="145"/>
    </row>
    <row r="144" spans="1:15" x14ac:dyDescent="0.2">
      <c r="A144" s="3"/>
      <c r="B144" s="164" t="s">
        <v>908</v>
      </c>
      <c r="C144" s="4" t="s">
        <v>205</v>
      </c>
      <c r="D144" s="20">
        <v>1</v>
      </c>
      <c r="E144" s="20"/>
      <c r="F144" s="145"/>
      <c r="G144" s="20"/>
      <c r="H144" s="20"/>
      <c r="I144" s="20"/>
      <c r="J144" s="20"/>
      <c r="K144" s="20"/>
      <c r="L144" s="20"/>
      <c r="M144" s="20"/>
      <c r="N144" s="20"/>
      <c r="O144" s="145"/>
    </row>
    <row r="145" spans="1:15" ht="25.5" x14ac:dyDescent="0.2">
      <c r="A145" s="3">
        <v>6</v>
      </c>
      <c r="B145" s="45" t="s">
        <v>1002</v>
      </c>
      <c r="C145" s="4" t="s">
        <v>208</v>
      </c>
      <c r="D145" s="20">
        <f>1.8*2.1</f>
        <v>3.7800000000000002</v>
      </c>
      <c r="E145" s="20"/>
      <c r="F145" s="145"/>
      <c r="G145" s="20"/>
      <c r="H145" s="20"/>
      <c r="I145" s="20"/>
      <c r="J145" s="20"/>
      <c r="K145" s="20"/>
      <c r="L145" s="20"/>
      <c r="M145" s="20"/>
      <c r="N145" s="20"/>
      <c r="O145" s="145"/>
    </row>
    <row r="146" spans="1:15" x14ac:dyDescent="0.2">
      <c r="A146" s="3"/>
      <c r="B146" s="164" t="s">
        <v>188</v>
      </c>
      <c r="C146" s="4" t="s">
        <v>205</v>
      </c>
      <c r="D146" s="20">
        <v>1</v>
      </c>
      <c r="E146" s="20"/>
      <c r="F146" s="145"/>
      <c r="G146" s="20"/>
      <c r="H146" s="20"/>
      <c r="I146" s="20"/>
      <c r="J146" s="20"/>
      <c r="K146" s="20"/>
      <c r="L146" s="20"/>
      <c r="M146" s="20"/>
      <c r="N146" s="20"/>
      <c r="O146" s="145"/>
    </row>
    <row r="147" spans="1:15" ht="25.5" x14ac:dyDescent="0.2">
      <c r="A147" s="3">
        <v>7</v>
      </c>
      <c r="B147" s="45" t="s">
        <v>271</v>
      </c>
      <c r="C147" s="4" t="s">
        <v>208</v>
      </c>
      <c r="D147" s="20">
        <v>2.1</v>
      </c>
      <c r="E147" s="20"/>
      <c r="F147" s="145"/>
      <c r="G147" s="20"/>
      <c r="H147" s="20"/>
      <c r="I147" s="20"/>
      <c r="J147" s="20"/>
      <c r="K147" s="20"/>
      <c r="L147" s="20"/>
      <c r="M147" s="20"/>
      <c r="N147" s="20"/>
      <c r="O147" s="145"/>
    </row>
    <row r="148" spans="1:15" x14ac:dyDescent="0.2">
      <c r="A148" s="3"/>
      <c r="B148" s="164" t="s">
        <v>189</v>
      </c>
      <c r="C148" s="4" t="s">
        <v>205</v>
      </c>
      <c r="D148" s="20">
        <v>1</v>
      </c>
      <c r="E148" s="20"/>
      <c r="F148" s="145"/>
      <c r="G148" s="20"/>
      <c r="H148" s="20"/>
      <c r="I148" s="20"/>
      <c r="J148" s="20"/>
      <c r="K148" s="20"/>
      <c r="L148" s="20"/>
      <c r="M148" s="20"/>
      <c r="N148" s="20"/>
      <c r="O148" s="145"/>
    </row>
    <row r="149" spans="1:15" ht="25.5" x14ac:dyDescent="0.2">
      <c r="A149" s="3">
        <v>5</v>
      </c>
      <c r="B149" s="45" t="s">
        <v>76</v>
      </c>
      <c r="C149" s="4" t="s">
        <v>173</v>
      </c>
      <c r="D149" s="20">
        <v>167</v>
      </c>
      <c r="E149" s="20"/>
      <c r="F149" s="145"/>
      <c r="G149" s="20"/>
      <c r="H149" s="20"/>
      <c r="I149" s="20"/>
      <c r="J149" s="20"/>
      <c r="K149" s="20"/>
      <c r="L149" s="20"/>
      <c r="M149" s="20"/>
      <c r="N149" s="20"/>
      <c r="O149" s="145"/>
    </row>
    <row r="150" spans="1:15" x14ac:dyDescent="0.2">
      <c r="A150" s="3">
        <v>9</v>
      </c>
      <c r="B150" s="45" t="s">
        <v>482</v>
      </c>
      <c r="C150" s="4" t="s">
        <v>205</v>
      </c>
      <c r="D150" s="20">
        <v>6</v>
      </c>
      <c r="E150" s="20"/>
      <c r="F150" s="145"/>
      <c r="G150" s="20"/>
      <c r="H150" s="20"/>
      <c r="I150" s="20"/>
      <c r="J150" s="20"/>
      <c r="K150" s="20"/>
      <c r="L150" s="20"/>
      <c r="M150" s="20"/>
      <c r="N150" s="20"/>
      <c r="O150" s="145"/>
    </row>
    <row r="151" spans="1:15" x14ac:dyDescent="0.2">
      <c r="A151" s="3"/>
      <c r="B151" s="154" t="s">
        <v>599</v>
      </c>
      <c r="C151" s="4"/>
      <c r="D151" s="20"/>
      <c r="E151" s="20"/>
      <c r="F151" s="145"/>
      <c r="G151" s="20"/>
      <c r="H151" s="20"/>
      <c r="I151" s="20"/>
      <c r="J151" s="20"/>
      <c r="K151" s="20"/>
      <c r="L151" s="20"/>
      <c r="M151" s="20"/>
      <c r="N151" s="20"/>
      <c r="O151" s="145"/>
    </row>
    <row r="152" spans="1:15" x14ac:dyDescent="0.2">
      <c r="A152" s="3"/>
      <c r="B152" s="154" t="s">
        <v>715</v>
      </c>
      <c r="C152" s="4"/>
      <c r="D152" s="20"/>
      <c r="E152" s="20"/>
      <c r="F152" s="145"/>
      <c r="G152" s="20"/>
      <c r="H152" s="20"/>
      <c r="I152" s="20"/>
      <c r="J152" s="20"/>
      <c r="K152" s="20"/>
      <c r="L152" s="20"/>
      <c r="M152" s="20"/>
      <c r="N152" s="20"/>
      <c r="O152" s="145"/>
    </row>
    <row r="153" spans="1:15" x14ac:dyDescent="0.2">
      <c r="A153" s="3">
        <v>1</v>
      </c>
      <c r="B153" s="45" t="s">
        <v>716</v>
      </c>
      <c r="C153" s="112" t="s">
        <v>206</v>
      </c>
      <c r="D153" s="20">
        <f>548.2*0.1</f>
        <v>54.820000000000007</v>
      </c>
      <c r="E153" s="20"/>
      <c r="F153" s="145"/>
      <c r="G153" s="20"/>
      <c r="H153" s="20"/>
      <c r="I153" s="20"/>
      <c r="J153" s="20"/>
      <c r="K153" s="20"/>
      <c r="L153" s="20"/>
      <c r="M153" s="20"/>
      <c r="N153" s="20"/>
      <c r="O153" s="145"/>
    </row>
    <row r="154" spans="1:15" x14ac:dyDescent="0.2">
      <c r="A154" s="3">
        <v>2</v>
      </c>
      <c r="B154" s="45" t="s">
        <v>269</v>
      </c>
      <c r="C154" s="112" t="s">
        <v>208</v>
      </c>
      <c r="D154" s="20">
        <v>548.1</v>
      </c>
      <c r="E154" s="20"/>
      <c r="F154" s="145"/>
      <c r="G154" s="20"/>
      <c r="H154" s="20"/>
      <c r="I154" s="20"/>
      <c r="J154" s="20"/>
      <c r="K154" s="20"/>
      <c r="L154" s="20"/>
      <c r="M154" s="20"/>
      <c r="N154" s="20"/>
      <c r="O154" s="145"/>
    </row>
    <row r="155" spans="1:15" x14ac:dyDescent="0.2">
      <c r="A155" s="3">
        <v>3</v>
      </c>
      <c r="B155" s="45" t="s">
        <v>270</v>
      </c>
      <c r="C155" s="112" t="s">
        <v>208</v>
      </c>
      <c r="D155" s="20">
        <v>230</v>
      </c>
      <c r="E155" s="20"/>
      <c r="F155" s="145"/>
      <c r="G155" s="20"/>
      <c r="H155" s="20"/>
      <c r="I155" s="20"/>
      <c r="J155" s="20"/>
      <c r="K155" s="20"/>
      <c r="L155" s="20"/>
      <c r="M155" s="20"/>
      <c r="N155" s="20"/>
      <c r="O155" s="145"/>
    </row>
    <row r="156" spans="1:15" x14ac:dyDescent="0.2">
      <c r="A156" s="3">
        <v>4</v>
      </c>
      <c r="B156" s="45" t="s">
        <v>717</v>
      </c>
      <c r="C156" s="112" t="s">
        <v>208</v>
      </c>
      <c r="D156" s="20">
        <v>548.1</v>
      </c>
      <c r="E156" s="20"/>
      <c r="F156" s="145"/>
      <c r="G156" s="20"/>
      <c r="H156" s="20"/>
      <c r="I156" s="20"/>
      <c r="J156" s="20"/>
      <c r="K156" s="20"/>
      <c r="L156" s="20"/>
      <c r="M156" s="20"/>
      <c r="N156" s="20"/>
      <c r="O156" s="145"/>
    </row>
    <row r="157" spans="1:15" x14ac:dyDescent="0.2">
      <c r="A157" s="3">
        <v>5</v>
      </c>
      <c r="B157" s="45" t="s">
        <v>718</v>
      </c>
      <c r="C157" s="112" t="s">
        <v>208</v>
      </c>
      <c r="D157" s="20">
        <v>230</v>
      </c>
      <c r="E157" s="20"/>
      <c r="F157" s="145"/>
      <c r="G157" s="20"/>
      <c r="H157" s="20"/>
      <c r="I157" s="20"/>
      <c r="J157" s="20"/>
      <c r="K157" s="20"/>
      <c r="L157" s="20"/>
      <c r="M157" s="20"/>
      <c r="N157" s="20"/>
      <c r="O157" s="145"/>
    </row>
    <row r="158" spans="1:15" ht="25.5" x14ac:dyDescent="0.2">
      <c r="A158" s="3">
        <v>6</v>
      </c>
      <c r="B158" s="45" t="s">
        <v>129</v>
      </c>
      <c r="C158" s="3" t="s">
        <v>208</v>
      </c>
      <c r="D158" s="20">
        <v>96.8</v>
      </c>
      <c r="E158" s="20"/>
      <c r="F158" s="145"/>
      <c r="G158" s="20"/>
      <c r="H158" s="20"/>
      <c r="I158" s="20"/>
      <c r="J158" s="20"/>
      <c r="K158" s="20"/>
      <c r="L158" s="20"/>
      <c r="M158" s="20"/>
      <c r="N158" s="20"/>
      <c r="O158" s="145"/>
    </row>
    <row r="159" spans="1:15" ht="25.5" x14ac:dyDescent="0.2">
      <c r="A159" s="3">
        <v>7</v>
      </c>
      <c r="B159" s="45" t="s">
        <v>130</v>
      </c>
      <c r="C159" s="4" t="s">
        <v>208</v>
      </c>
      <c r="D159" s="20">
        <v>176.7</v>
      </c>
      <c r="E159" s="20"/>
      <c r="F159" s="145"/>
      <c r="G159" s="20"/>
      <c r="H159" s="20"/>
      <c r="I159" s="20"/>
      <c r="J159" s="20"/>
      <c r="K159" s="20"/>
      <c r="L159" s="20"/>
      <c r="M159" s="20"/>
      <c r="N159" s="20"/>
      <c r="O159" s="145"/>
    </row>
    <row r="160" spans="1:15" x14ac:dyDescent="0.2">
      <c r="A160" s="3">
        <v>8</v>
      </c>
      <c r="B160" s="45" t="s">
        <v>615</v>
      </c>
      <c r="C160" s="112" t="s">
        <v>208</v>
      </c>
      <c r="D160" s="20">
        <v>176.7</v>
      </c>
      <c r="E160" s="20"/>
      <c r="F160" s="145"/>
      <c r="G160" s="20"/>
      <c r="H160" s="20"/>
      <c r="I160" s="20"/>
      <c r="J160" s="20"/>
      <c r="K160" s="20"/>
      <c r="L160" s="20"/>
      <c r="M160" s="20"/>
      <c r="N160" s="20"/>
      <c r="O160" s="145"/>
    </row>
    <row r="161" spans="1:15" ht="25.5" x14ac:dyDescent="0.2">
      <c r="A161" s="3">
        <v>9</v>
      </c>
      <c r="B161" s="45" t="s">
        <v>719</v>
      </c>
      <c r="C161" s="3" t="s">
        <v>208</v>
      </c>
      <c r="D161" s="20">
        <v>317.60000000000002</v>
      </c>
      <c r="E161" s="20"/>
      <c r="F161" s="145"/>
      <c r="G161" s="20"/>
      <c r="H161" s="20"/>
      <c r="I161" s="20"/>
      <c r="J161" s="20"/>
      <c r="K161" s="20"/>
      <c r="L161" s="20"/>
      <c r="M161" s="20"/>
      <c r="N161" s="20"/>
      <c r="O161" s="145"/>
    </row>
    <row r="162" spans="1:15" x14ac:dyDescent="0.2">
      <c r="A162" s="3">
        <v>10</v>
      </c>
      <c r="B162" s="45" t="s">
        <v>720</v>
      </c>
      <c r="C162" s="112" t="s">
        <v>208</v>
      </c>
      <c r="D162" s="20">
        <v>317.60000000000002</v>
      </c>
      <c r="E162" s="20"/>
      <c r="F162" s="145"/>
      <c r="G162" s="20"/>
      <c r="H162" s="20"/>
      <c r="I162" s="20"/>
      <c r="J162" s="20"/>
      <c r="K162" s="20"/>
      <c r="L162" s="20"/>
      <c r="M162" s="20"/>
      <c r="N162" s="20"/>
      <c r="O162" s="145"/>
    </row>
    <row r="163" spans="1:15" x14ac:dyDescent="0.2">
      <c r="A163" s="3"/>
      <c r="B163" s="154" t="s">
        <v>721</v>
      </c>
      <c r="C163" s="112"/>
      <c r="D163" s="20"/>
      <c r="E163" s="20"/>
      <c r="F163" s="145"/>
      <c r="G163" s="20"/>
      <c r="H163" s="20"/>
      <c r="I163" s="20"/>
      <c r="J163" s="20"/>
      <c r="K163" s="20"/>
      <c r="L163" s="20"/>
      <c r="M163" s="20"/>
      <c r="N163" s="20"/>
      <c r="O163" s="145"/>
    </row>
    <row r="164" spans="1:15" x14ac:dyDescent="0.2">
      <c r="A164" s="3">
        <v>11</v>
      </c>
      <c r="B164" s="45" t="s">
        <v>159</v>
      </c>
      <c r="C164" s="112" t="s">
        <v>208</v>
      </c>
      <c r="D164" s="20">
        <v>527.6</v>
      </c>
      <c r="E164" s="20"/>
      <c r="F164" s="145"/>
      <c r="G164" s="20"/>
      <c r="H164" s="20"/>
      <c r="I164" s="20"/>
      <c r="J164" s="20"/>
      <c r="K164" s="20"/>
      <c r="L164" s="20"/>
      <c r="M164" s="20"/>
      <c r="N164" s="20"/>
      <c r="O164" s="145"/>
    </row>
    <row r="165" spans="1:15" x14ac:dyDescent="0.2">
      <c r="A165" s="3">
        <v>12</v>
      </c>
      <c r="B165" s="45" t="s">
        <v>160</v>
      </c>
      <c r="C165" s="112" t="s">
        <v>208</v>
      </c>
      <c r="D165" s="20">
        <v>527.6</v>
      </c>
      <c r="E165" s="20"/>
      <c r="F165" s="145"/>
      <c r="G165" s="20"/>
      <c r="H165" s="20"/>
      <c r="I165" s="20"/>
      <c r="J165" s="20"/>
      <c r="K165" s="20"/>
      <c r="L165" s="20"/>
      <c r="M165" s="20"/>
      <c r="N165" s="20"/>
      <c r="O165" s="145"/>
    </row>
    <row r="166" spans="1:15" ht="25.5" x14ac:dyDescent="0.2">
      <c r="A166" s="3">
        <v>13</v>
      </c>
      <c r="B166" s="45" t="s">
        <v>759</v>
      </c>
      <c r="C166" s="112" t="s">
        <v>208</v>
      </c>
      <c r="D166" s="20">
        <v>89.3</v>
      </c>
      <c r="E166" s="20"/>
      <c r="F166" s="145"/>
      <c r="G166" s="20"/>
      <c r="H166" s="20"/>
      <c r="I166" s="20"/>
      <c r="J166" s="20"/>
      <c r="K166" s="20"/>
      <c r="L166" s="20"/>
      <c r="M166" s="20"/>
      <c r="N166" s="20"/>
      <c r="O166" s="145"/>
    </row>
    <row r="167" spans="1:15" x14ac:dyDescent="0.2">
      <c r="A167" s="3">
        <v>14</v>
      </c>
      <c r="B167" s="45" t="s">
        <v>615</v>
      </c>
      <c r="C167" s="112" t="s">
        <v>208</v>
      </c>
      <c r="D167" s="20">
        <v>415.7</v>
      </c>
      <c r="E167" s="20"/>
      <c r="F167" s="145"/>
      <c r="G167" s="20"/>
      <c r="H167" s="20"/>
      <c r="I167" s="20"/>
      <c r="J167" s="20"/>
      <c r="K167" s="20"/>
      <c r="L167" s="20"/>
      <c r="M167" s="20"/>
      <c r="N167" s="20"/>
      <c r="O167" s="145"/>
    </row>
    <row r="168" spans="1:15" ht="25.5" x14ac:dyDescent="0.2">
      <c r="A168" s="3">
        <v>15</v>
      </c>
      <c r="B168" s="45" t="s">
        <v>760</v>
      </c>
      <c r="C168" s="4" t="s">
        <v>208</v>
      </c>
      <c r="D168" s="20">
        <v>415.7</v>
      </c>
      <c r="E168" s="20"/>
      <c r="F168" s="145"/>
      <c r="G168" s="20"/>
      <c r="H168" s="20"/>
      <c r="I168" s="20"/>
      <c r="J168" s="20"/>
      <c r="K168" s="20"/>
      <c r="L168" s="20"/>
      <c r="M168" s="20"/>
      <c r="N168" s="20"/>
      <c r="O168" s="145"/>
    </row>
    <row r="169" spans="1:15" x14ac:dyDescent="0.2">
      <c r="A169" s="3">
        <v>16</v>
      </c>
      <c r="B169" s="45" t="s">
        <v>161</v>
      </c>
      <c r="C169" s="112" t="s">
        <v>208</v>
      </c>
      <c r="D169" s="20">
        <v>527.6</v>
      </c>
      <c r="E169" s="20"/>
      <c r="F169" s="145"/>
      <c r="G169" s="20"/>
      <c r="H169" s="20"/>
      <c r="I169" s="20"/>
      <c r="J169" s="20"/>
      <c r="K169" s="20"/>
      <c r="L169" s="20"/>
      <c r="M169" s="20"/>
      <c r="N169" s="20"/>
      <c r="O169" s="145"/>
    </row>
    <row r="170" spans="1:15" x14ac:dyDescent="0.2">
      <c r="A170" s="3"/>
      <c r="B170" s="154" t="s">
        <v>391</v>
      </c>
      <c r="C170" s="112"/>
      <c r="D170" s="20"/>
      <c r="E170" s="17"/>
      <c r="F170" s="145"/>
      <c r="G170" s="20"/>
      <c r="H170" s="20"/>
      <c r="I170" s="20"/>
      <c r="J170" s="20"/>
      <c r="K170" s="20"/>
      <c r="L170" s="20"/>
      <c r="M170" s="20"/>
      <c r="N170" s="20"/>
      <c r="O170" s="145"/>
    </row>
    <row r="171" spans="1:15" x14ac:dyDescent="0.2">
      <c r="A171" s="3"/>
      <c r="B171" s="1" t="s">
        <v>616</v>
      </c>
      <c r="C171" s="11"/>
      <c r="D171" s="145"/>
      <c r="E171" s="17"/>
      <c r="F171" s="145"/>
      <c r="G171" s="20"/>
      <c r="H171" s="20"/>
      <c r="I171" s="20"/>
      <c r="J171" s="20"/>
      <c r="K171" s="20"/>
      <c r="L171" s="20"/>
      <c r="M171" s="20"/>
      <c r="N171" s="20"/>
      <c r="O171" s="145"/>
    </row>
    <row r="172" spans="1:15" ht="25.5" x14ac:dyDescent="0.2">
      <c r="A172" s="3">
        <v>1</v>
      </c>
      <c r="B172" s="45" t="s">
        <v>1023</v>
      </c>
      <c r="C172" s="3" t="s">
        <v>208</v>
      </c>
      <c r="D172" s="20">
        <v>79.099999999999994</v>
      </c>
      <c r="E172" s="20"/>
      <c r="F172" s="145"/>
      <c r="G172" s="20"/>
      <c r="H172" s="20"/>
      <c r="I172" s="20"/>
      <c r="J172" s="20"/>
      <c r="K172" s="20"/>
      <c r="L172" s="20"/>
      <c r="M172" s="20"/>
      <c r="N172" s="20"/>
      <c r="O172" s="20"/>
    </row>
    <row r="173" spans="1:15" ht="25.5" x14ac:dyDescent="0.2">
      <c r="A173" s="3">
        <v>2</v>
      </c>
      <c r="B173" s="45" t="s">
        <v>1024</v>
      </c>
      <c r="C173" s="3" t="s">
        <v>208</v>
      </c>
      <c r="D173" s="20">
        <v>503.1</v>
      </c>
      <c r="E173" s="20"/>
      <c r="F173" s="145"/>
      <c r="G173" s="20"/>
      <c r="H173" s="20"/>
      <c r="I173" s="20"/>
      <c r="J173" s="20"/>
      <c r="K173" s="20"/>
      <c r="L173" s="20"/>
      <c r="M173" s="20"/>
      <c r="N173" s="20"/>
      <c r="O173" s="20"/>
    </row>
    <row r="174" spans="1:15" ht="25.5" x14ac:dyDescent="0.2">
      <c r="A174" s="3">
        <v>3</v>
      </c>
      <c r="B174" s="45" t="s">
        <v>1025</v>
      </c>
      <c r="C174" s="3" t="s">
        <v>208</v>
      </c>
      <c r="D174" s="20">
        <v>105.6</v>
      </c>
      <c r="E174" s="20"/>
      <c r="F174" s="145"/>
      <c r="G174" s="20"/>
      <c r="H174" s="20"/>
      <c r="I174" s="20"/>
      <c r="J174" s="20"/>
      <c r="K174" s="20"/>
      <c r="L174" s="20"/>
      <c r="M174" s="20"/>
      <c r="N174" s="20"/>
      <c r="O174" s="20"/>
    </row>
    <row r="175" spans="1:15" x14ac:dyDescent="0.2">
      <c r="A175" s="3">
        <v>4</v>
      </c>
      <c r="B175" s="45" t="s">
        <v>989</v>
      </c>
      <c r="C175" s="112" t="s">
        <v>208</v>
      </c>
      <c r="D175" s="153">
        <v>24.2</v>
      </c>
      <c r="E175" s="20"/>
      <c r="F175" s="145"/>
      <c r="G175" s="20"/>
      <c r="H175" s="20"/>
      <c r="I175" s="20"/>
      <c r="J175" s="20"/>
      <c r="K175" s="20"/>
      <c r="L175" s="20"/>
      <c r="M175" s="20"/>
      <c r="N175" s="20"/>
      <c r="O175" s="145"/>
    </row>
    <row r="176" spans="1:15" ht="25.5" x14ac:dyDescent="0.2">
      <c r="A176" s="3">
        <v>5</v>
      </c>
      <c r="B176" s="45" t="s">
        <v>705</v>
      </c>
      <c r="C176" s="4" t="s">
        <v>208</v>
      </c>
      <c r="D176" s="20">
        <v>349.8</v>
      </c>
      <c r="E176" s="20"/>
      <c r="F176" s="145"/>
      <c r="G176" s="20"/>
      <c r="H176" s="20"/>
      <c r="I176" s="20"/>
      <c r="J176" s="20"/>
      <c r="K176" s="20"/>
      <c r="L176" s="20"/>
      <c r="M176" s="20"/>
      <c r="N176" s="20"/>
      <c r="O176" s="145"/>
    </row>
    <row r="177" spans="1:15" x14ac:dyDescent="0.2">
      <c r="A177" s="3">
        <v>6</v>
      </c>
      <c r="B177" s="235" t="s">
        <v>706</v>
      </c>
      <c r="C177" s="236" t="s">
        <v>208</v>
      </c>
      <c r="D177" s="286">
        <v>1049</v>
      </c>
      <c r="E177" s="20"/>
      <c r="F177" s="145"/>
      <c r="G177" s="20"/>
      <c r="H177" s="20"/>
      <c r="I177" s="20"/>
      <c r="J177" s="20"/>
      <c r="K177" s="20"/>
      <c r="L177" s="20"/>
      <c r="M177" s="20"/>
      <c r="N177" s="20"/>
      <c r="O177" s="145"/>
    </row>
    <row r="178" spans="1:15" x14ac:dyDescent="0.2">
      <c r="A178" s="3">
        <v>7</v>
      </c>
      <c r="B178" s="235" t="s">
        <v>195</v>
      </c>
      <c r="C178" s="236" t="s">
        <v>208</v>
      </c>
      <c r="D178" s="286">
        <v>31.2</v>
      </c>
      <c r="E178" s="20"/>
      <c r="F178" s="145"/>
      <c r="G178" s="20"/>
      <c r="H178" s="20"/>
      <c r="I178" s="20"/>
      <c r="J178" s="20"/>
      <c r="K178" s="20"/>
      <c r="L178" s="20"/>
      <c r="M178" s="20"/>
      <c r="N178" s="20"/>
      <c r="O178" s="145"/>
    </row>
    <row r="179" spans="1:15" x14ac:dyDescent="0.2">
      <c r="A179" s="3"/>
      <c r="B179" s="236" t="s">
        <v>618</v>
      </c>
      <c r="C179" s="236"/>
      <c r="D179" s="286"/>
      <c r="E179" s="20"/>
      <c r="F179" s="145"/>
      <c r="G179" s="20"/>
      <c r="H179" s="20"/>
      <c r="I179" s="20"/>
      <c r="J179" s="20"/>
      <c r="K179" s="20"/>
      <c r="L179" s="20"/>
      <c r="M179" s="20"/>
      <c r="N179" s="20"/>
      <c r="O179" s="145"/>
    </row>
    <row r="180" spans="1:15" x14ac:dyDescent="0.2">
      <c r="A180" s="3">
        <v>1</v>
      </c>
      <c r="B180" s="235" t="s">
        <v>990</v>
      </c>
      <c r="C180" s="1" t="s">
        <v>208</v>
      </c>
      <c r="D180" s="286">
        <v>2558</v>
      </c>
      <c r="E180" s="20"/>
      <c r="F180" s="145"/>
      <c r="G180" s="77"/>
      <c r="H180" s="77"/>
      <c r="I180" s="77"/>
      <c r="J180" s="77"/>
      <c r="K180" s="77"/>
      <c r="L180" s="77"/>
      <c r="M180" s="77"/>
      <c r="N180" s="77"/>
      <c r="O180" s="77"/>
    </row>
    <row r="181" spans="1:15" ht="25.5" x14ac:dyDescent="0.2">
      <c r="A181" s="3">
        <v>2</v>
      </c>
      <c r="B181" s="134" t="s">
        <v>991</v>
      </c>
      <c r="C181" s="1" t="s">
        <v>208</v>
      </c>
      <c r="D181" s="77">
        <f>2558-208.2</f>
        <v>2349.8000000000002</v>
      </c>
      <c r="E181" s="77"/>
      <c r="F181" s="145"/>
      <c r="G181" s="77"/>
      <c r="H181" s="77"/>
      <c r="I181" s="77"/>
      <c r="J181" s="77"/>
      <c r="K181" s="77"/>
      <c r="L181" s="77"/>
      <c r="M181" s="77"/>
      <c r="N181" s="77"/>
      <c r="O181" s="77"/>
    </row>
    <row r="182" spans="1:15" x14ac:dyDescent="0.2">
      <c r="A182" s="3">
        <v>3</v>
      </c>
      <c r="B182" s="134" t="s">
        <v>6</v>
      </c>
      <c r="C182" s="1" t="s">
        <v>208</v>
      </c>
      <c r="D182" s="77">
        <v>2558</v>
      </c>
      <c r="E182" s="77"/>
      <c r="F182" s="145"/>
      <c r="G182" s="77"/>
      <c r="H182" s="77"/>
      <c r="I182" s="77"/>
      <c r="J182" s="77"/>
      <c r="K182" s="77"/>
      <c r="L182" s="77"/>
      <c r="M182" s="77"/>
      <c r="N182" s="77"/>
      <c r="O182" s="77"/>
    </row>
    <row r="183" spans="1:15" x14ac:dyDescent="0.2">
      <c r="A183" s="3">
        <v>4</v>
      </c>
      <c r="B183" s="45" t="s">
        <v>600</v>
      </c>
      <c r="C183" s="153" t="s">
        <v>208</v>
      </c>
      <c r="D183" s="153">
        <v>208.2</v>
      </c>
      <c r="E183" s="20"/>
      <c r="F183" s="145"/>
      <c r="G183" s="20"/>
      <c r="H183" s="20"/>
      <c r="I183" s="77"/>
      <c r="J183" s="20"/>
      <c r="K183" s="20"/>
      <c r="L183" s="20"/>
      <c r="M183" s="20"/>
      <c r="N183" s="20"/>
      <c r="O183" s="145"/>
    </row>
    <row r="184" spans="1:15" x14ac:dyDescent="0.2">
      <c r="A184" s="3">
        <v>5</v>
      </c>
      <c r="B184" s="45" t="s">
        <v>707</v>
      </c>
      <c r="C184" s="112" t="s">
        <v>173</v>
      </c>
      <c r="D184" s="20">
        <v>148</v>
      </c>
      <c r="E184" s="20"/>
      <c r="F184" s="145"/>
      <c r="G184" s="20"/>
      <c r="H184" s="20"/>
      <c r="I184" s="20"/>
      <c r="J184" s="20"/>
      <c r="K184" s="20"/>
      <c r="L184" s="20"/>
      <c r="M184" s="20"/>
      <c r="N184" s="20"/>
      <c r="O184" s="145"/>
    </row>
    <row r="185" spans="1:15" x14ac:dyDescent="0.2">
      <c r="A185" s="3"/>
      <c r="B185" s="154" t="s">
        <v>601</v>
      </c>
      <c r="C185" s="112"/>
      <c r="D185" s="20"/>
      <c r="E185" s="17"/>
      <c r="F185" s="145"/>
      <c r="G185" s="20"/>
      <c r="H185" s="20"/>
      <c r="I185" s="20"/>
      <c r="J185" s="20"/>
      <c r="K185" s="20"/>
      <c r="L185" s="20"/>
      <c r="M185" s="20"/>
      <c r="N185" s="20"/>
      <c r="O185" s="145"/>
    </row>
    <row r="186" spans="1:15" ht="25.5" x14ac:dyDescent="0.2">
      <c r="A186" s="3">
        <v>1</v>
      </c>
      <c r="B186" s="45" t="s">
        <v>133</v>
      </c>
      <c r="C186" s="11" t="s">
        <v>208</v>
      </c>
      <c r="D186" s="145">
        <v>264.7</v>
      </c>
      <c r="E186" s="145"/>
      <c r="F186" s="145"/>
      <c r="G186" s="145"/>
      <c r="H186" s="145"/>
      <c r="I186" s="20"/>
      <c r="J186" s="20"/>
      <c r="K186" s="20"/>
      <c r="L186" s="20"/>
      <c r="M186" s="20"/>
      <c r="N186" s="20"/>
      <c r="O186" s="20"/>
    </row>
    <row r="187" spans="1:15" ht="25.5" x14ac:dyDescent="0.2">
      <c r="A187" s="3">
        <v>2</v>
      </c>
      <c r="B187" s="45" t="s">
        <v>134</v>
      </c>
      <c r="C187" s="11" t="s">
        <v>208</v>
      </c>
      <c r="D187" s="145">
        <v>264.7</v>
      </c>
      <c r="E187" s="145"/>
      <c r="F187" s="145"/>
      <c r="G187" s="145"/>
      <c r="H187" s="145"/>
      <c r="I187" s="20"/>
      <c r="J187" s="20"/>
      <c r="K187" s="20"/>
      <c r="L187" s="20"/>
      <c r="M187" s="20"/>
      <c r="N187" s="20"/>
      <c r="O187" s="20"/>
    </row>
    <row r="188" spans="1:15" x14ac:dyDescent="0.2">
      <c r="A188" s="3">
        <v>3</v>
      </c>
      <c r="B188" s="45" t="s">
        <v>135</v>
      </c>
      <c r="C188" s="11" t="s">
        <v>208</v>
      </c>
      <c r="D188" s="145">
        <v>436.2</v>
      </c>
      <c r="E188" s="145"/>
      <c r="F188" s="145"/>
      <c r="G188" s="145"/>
      <c r="H188" s="145"/>
      <c r="I188" s="20"/>
      <c r="J188" s="20"/>
      <c r="K188" s="20"/>
      <c r="L188" s="20"/>
      <c r="M188" s="20"/>
      <c r="N188" s="20"/>
      <c r="O188" s="20"/>
    </row>
    <row r="189" spans="1:15" x14ac:dyDescent="0.2">
      <c r="A189" s="3">
        <v>4</v>
      </c>
      <c r="B189" s="45" t="s">
        <v>136</v>
      </c>
      <c r="C189" s="11" t="s">
        <v>208</v>
      </c>
      <c r="D189" s="145">
        <v>436.2</v>
      </c>
      <c r="E189" s="145"/>
      <c r="F189" s="145"/>
      <c r="G189" s="145"/>
      <c r="H189" s="145"/>
      <c r="I189" s="20"/>
      <c r="J189" s="20"/>
      <c r="K189" s="20"/>
      <c r="L189" s="20"/>
      <c r="M189" s="20"/>
      <c r="N189" s="20"/>
      <c r="O189" s="20"/>
    </row>
    <row r="190" spans="1:15" ht="25.5" x14ac:dyDescent="0.2">
      <c r="A190" s="3">
        <v>5</v>
      </c>
      <c r="B190" s="45" t="s">
        <v>196</v>
      </c>
      <c r="C190" s="11" t="s">
        <v>208</v>
      </c>
      <c r="D190" s="145">
        <v>436.2</v>
      </c>
      <c r="E190" s="145"/>
      <c r="F190" s="145"/>
      <c r="G190" s="145"/>
      <c r="H190" s="145"/>
      <c r="I190" s="20"/>
      <c r="J190" s="20"/>
      <c r="K190" s="20"/>
      <c r="L190" s="20"/>
      <c r="M190" s="20"/>
      <c r="N190" s="20"/>
      <c r="O190" s="20"/>
    </row>
    <row r="191" spans="1:15" ht="25.5" x14ac:dyDescent="0.2">
      <c r="A191" s="3">
        <v>6</v>
      </c>
      <c r="B191" s="45" t="s">
        <v>562</v>
      </c>
      <c r="C191" s="4" t="s">
        <v>208</v>
      </c>
      <c r="D191" s="20">
        <v>120</v>
      </c>
      <c r="E191" s="20"/>
      <c r="F191" s="145"/>
      <c r="G191" s="20"/>
      <c r="H191" s="20"/>
      <c r="I191" s="20"/>
      <c r="J191" s="20"/>
      <c r="K191" s="20"/>
      <c r="L191" s="20"/>
      <c r="M191" s="20"/>
      <c r="N191" s="20"/>
      <c r="O191" s="20"/>
    </row>
    <row r="192" spans="1:15" ht="38.25" x14ac:dyDescent="0.2">
      <c r="A192" s="3">
        <v>7</v>
      </c>
      <c r="B192" s="45" t="s">
        <v>90</v>
      </c>
      <c r="C192" s="3" t="s">
        <v>173</v>
      </c>
      <c r="D192" s="20">
        <v>12</v>
      </c>
      <c r="E192" s="20"/>
      <c r="F192" s="145"/>
      <c r="G192" s="20"/>
      <c r="H192" s="20"/>
      <c r="I192" s="20"/>
      <c r="J192" s="20"/>
      <c r="K192" s="20"/>
      <c r="L192" s="20"/>
      <c r="M192" s="20"/>
      <c r="N192" s="20"/>
      <c r="O192" s="20"/>
    </row>
    <row r="193" spans="1:15" ht="38.25" x14ac:dyDescent="0.2">
      <c r="A193" s="3">
        <v>8</v>
      </c>
      <c r="B193" s="45" t="s">
        <v>608</v>
      </c>
      <c r="C193" s="3" t="s">
        <v>173</v>
      </c>
      <c r="D193" s="20">
        <v>98</v>
      </c>
      <c r="E193" s="20"/>
      <c r="F193" s="145"/>
      <c r="G193" s="20"/>
      <c r="H193" s="20"/>
      <c r="I193" s="20"/>
      <c r="J193" s="20"/>
      <c r="K193" s="20"/>
      <c r="L193" s="20"/>
      <c r="M193" s="20"/>
      <c r="N193" s="20"/>
      <c r="O193" s="20"/>
    </row>
    <row r="194" spans="1:15" ht="38.25" x14ac:dyDescent="0.2">
      <c r="A194" s="3">
        <v>9</v>
      </c>
      <c r="B194" s="45" t="s">
        <v>1021</v>
      </c>
      <c r="C194" s="3" t="s">
        <v>173</v>
      </c>
      <c r="D194" s="20">
        <v>98</v>
      </c>
      <c r="E194" s="20"/>
      <c r="F194" s="145"/>
      <c r="G194" s="20"/>
      <c r="H194" s="20"/>
      <c r="I194" s="20"/>
      <c r="J194" s="20"/>
      <c r="K194" s="20"/>
      <c r="L194" s="20"/>
      <c r="M194" s="20"/>
      <c r="N194" s="20"/>
      <c r="O194" s="20"/>
    </row>
    <row r="195" spans="1:15" ht="25.5" x14ac:dyDescent="0.2">
      <c r="A195" s="3">
        <v>10</v>
      </c>
      <c r="B195" s="180" t="s">
        <v>193</v>
      </c>
      <c r="C195" s="4" t="s">
        <v>173</v>
      </c>
      <c r="D195" s="20">
        <v>87</v>
      </c>
      <c r="E195" s="20"/>
      <c r="F195" s="145"/>
      <c r="G195" s="20"/>
      <c r="H195" s="20"/>
      <c r="I195" s="20"/>
      <c r="J195" s="20"/>
      <c r="K195" s="20"/>
      <c r="L195" s="20"/>
      <c r="M195" s="20"/>
      <c r="N195" s="20"/>
      <c r="O195" s="20"/>
    </row>
    <row r="196" spans="1:15" ht="25.5" x14ac:dyDescent="0.2">
      <c r="A196" s="3">
        <v>11</v>
      </c>
      <c r="B196" s="237" t="s">
        <v>622</v>
      </c>
      <c r="C196" s="4" t="s">
        <v>173</v>
      </c>
      <c r="D196" s="20">
        <v>236</v>
      </c>
      <c r="E196" s="20"/>
      <c r="F196" s="145"/>
      <c r="G196" s="20"/>
      <c r="H196" s="20"/>
      <c r="I196" s="20"/>
      <c r="J196" s="20"/>
      <c r="K196" s="20"/>
      <c r="L196" s="20"/>
      <c r="M196" s="20"/>
      <c r="N196" s="20"/>
      <c r="O196" s="20"/>
    </row>
    <row r="197" spans="1:15" ht="25.5" x14ac:dyDescent="0.2">
      <c r="A197" s="3">
        <v>12</v>
      </c>
      <c r="B197" s="237" t="s">
        <v>623</v>
      </c>
      <c r="C197" s="4" t="s">
        <v>208</v>
      </c>
      <c r="D197" s="20">
        <v>120</v>
      </c>
      <c r="E197" s="20"/>
      <c r="F197" s="145"/>
      <c r="G197" s="20"/>
      <c r="H197" s="20"/>
      <c r="I197" s="20"/>
      <c r="J197" s="20"/>
      <c r="K197" s="20"/>
      <c r="L197" s="20"/>
      <c r="M197" s="20"/>
      <c r="N197" s="20"/>
      <c r="O197" s="20"/>
    </row>
    <row r="198" spans="1:15" x14ac:dyDescent="0.2">
      <c r="A198" s="3">
        <v>13</v>
      </c>
      <c r="B198" s="237" t="s">
        <v>624</v>
      </c>
      <c r="C198" s="4" t="s">
        <v>208</v>
      </c>
      <c r="D198" s="20">
        <v>120</v>
      </c>
      <c r="E198" s="20"/>
      <c r="F198" s="145"/>
      <c r="G198" s="20"/>
      <c r="H198" s="20"/>
      <c r="I198" s="20"/>
      <c r="J198" s="20"/>
      <c r="K198" s="20"/>
      <c r="L198" s="20"/>
      <c r="M198" s="20"/>
      <c r="N198" s="20"/>
      <c r="O198" s="20"/>
    </row>
    <row r="199" spans="1:15" ht="25.5" x14ac:dyDescent="0.2">
      <c r="A199" s="3">
        <v>14</v>
      </c>
      <c r="B199" s="238" t="s">
        <v>386</v>
      </c>
      <c r="C199" s="4" t="s">
        <v>208</v>
      </c>
      <c r="D199" s="20">
        <v>120</v>
      </c>
      <c r="E199" s="20"/>
      <c r="F199" s="145"/>
      <c r="G199" s="20"/>
      <c r="H199" s="20"/>
      <c r="I199" s="20"/>
      <c r="J199" s="20"/>
      <c r="K199" s="20"/>
      <c r="L199" s="20"/>
      <c r="M199" s="20"/>
      <c r="N199" s="20"/>
      <c r="O199" s="20"/>
    </row>
    <row r="200" spans="1:15" x14ac:dyDescent="0.2">
      <c r="A200" s="3">
        <v>15</v>
      </c>
      <c r="B200" s="45" t="s">
        <v>209</v>
      </c>
      <c r="C200" s="4" t="s">
        <v>173</v>
      </c>
      <c r="D200" s="20">
        <v>83</v>
      </c>
      <c r="E200" s="20"/>
      <c r="F200" s="145"/>
      <c r="G200" s="20"/>
      <c r="H200" s="20"/>
      <c r="I200" s="20"/>
      <c r="J200" s="20"/>
      <c r="K200" s="20"/>
      <c r="L200" s="20"/>
      <c r="M200" s="20"/>
      <c r="N200" s="20"/>
      <c r="O200" s="20"/>
    </row>
    <row r="201" spans="1:15" x14ac:dyDescent="0.2">
      <c r="A201" s="3">
        <v>16</v>
      </c>
      <c r="B201" s="238" t="s">
        <v>279</v>
      </c>
      <c r="C201" s="4" t="s">
        <v>208</v>
      </c>
      <c r="D201" s="20">
        <v>21</v>
      </c>
      <c r="E201" s="20"/>
      <c r="F201" s="145"/>
      <c r="G201" s="20"/>
      <c r="H201" s="20"/>
      <c r="I201" s="20"/>
      <c r="J201" s="20"/>
      <c r="K201" s="20"/>
      <c r="L201" s="20"/>
      <c r="M201" s="20"/>
      <c r="N201" s="20"/>
      <c r="O201" s="20"/>
    </row>
    <row r="202" spans="1:15" ht="25.5" x14ac:dyDescent="0.2">
      <c r="A202" s="3">
        <v>17</v>
      </c>
      <c r="B202" s="238" t="s">
        <v>887</v>
      </c>
      <c r="C202" s="4" t="s">
        <v>208</v>
      </c>
      <c r="D202" s="20">
        <v>237</v>
      </c>
      <c r="E202" s="20"/>
      <c r="F202" s="145"/>
      <c r="G202" s="20"/>
      <c r="H202" s="20"/>
      <c r="I202" s="20"/>
      <c r="J202" s="20"/>
      <c r="K202" s="20"/>
      <c r="L202" s="20"/>
      <c r="M202" s="20"/>
      <c r="N202" s="20"/>
      <c r="O202" s="20"/>
    </row>
    <row r="203" spans="1:15" x14ac:dyDescent="0.2">
      <c r="A203" s="3"/>
      <c r="B203" s="177" t="s">
        <v>619</v>
      </c>
      <c r="C203" s="3"/>
      <c r="D203" s="20"/>
      <c r="E203" s="20"/>
      <c r="F203" s="145"/>
      <c r="G203" s="153"/>
      <c r="H203" s="20"/>
      <c r="I203" s="153"/>
      <c r="J203" s="153"/>
      <c r="K203" s="153"/>
      <c r="L203" s="153"/>
      <c r="M203" s="153"/>
      <c r="N203" s="153"/>
      <c r="O203" s="153"/>
    </row>
    <row r="204" spans="1:15" x14ac:dyDescent="0.2">
      <c r="A204" s="3">
        <v>1</v>
      </c>
      <c r="B204" s="155" t="s">
        <v>281</v>
      </c>
      <c r="C204" s="3" t="s">
        <v>138</v>
      </c>
      <c r="D204" s="20">
        <v>1.1299999999999999</v>
      </c>
      <c r="E204" s="20"/>
      <c r="F204" s="145"/>
      <c r="G204" s="20"/>
      <c r="H204" s="20"/>
      <c r="I204" s="20"/>
      <c r="J204" s="20"/>
      <c r="K204" s="20"/>
      <c r="L204" s="20"/>
      <c r="M204" s="20"/>
      <c r="N204" s="20"/>
      <c r="O204" s="145"/>
    </row>
    <row r="205" spans="1:15" x14ac:dyDescent="0.2">
      <c r="A205" s="3">
        <v>2</v>
      </c>
      <c r="B205" s="155" t="s">
        <v>620</v>
      </c>
      <c r="C205" s="3" t="s">
        <v>208</v>
      </c>
      <c r="D205" s="20">
        <v>36</v>
      </c>
      <c r="E205" s="20"/>
      <c r="F205" s="145"/>
      <c r="G205" s="20"/>
      <c r="H205" s="20"/>
      <c r="I205" s="20"/>
      <c r="J205" s="20"/>
      <c r="K205" s="20"/>
      <c r="L205" s="20"/>
      <c r="M205" s="20"/>
      <c r="N205" s="20"/>
      <c r="O205" s="145"/>
    </row>
    <row r="206" spans="1:15" x14ac:dyDescent="0.2">
      <c r="A206" s="3">
        <v>3</v>
      </c>
      <c r="B206" s="155" t="s">
        <v>282</v>
      </c>
      <c r="C206" s="3" t="s">
        <v>208</v>
      </c>
      <c r="D206" s="20">
        <v>10.5</v>
      </c>
      <c r="E206" s="20"/>
      <c r="F206" s="145"/>
      <c r="G206" s="20"/>
      <c r="H206" s="20"/>
      <c r="I206" s="20"/>
      <c r="J206" s="20"/>
      <c r="K206" s="20"/>
      <c r="L206" s="20"/>
      <c r="M206" s="20"/>
      <c r="N206" s="20"/>
      <c r="O206" s="145"/>
    </row>
    <row r="207" spans="1:15" x14ac:dyDescent="0.2">
      <c r="A207" s="3">
        <v>4</v>
      </c>
      <c r="B207" s="155" t="s">
        <v>1123</v>
      </c>
      <c r="C207" s="3" t="s">
        <v>207</v>
      </c>
      <c r="D207" s="20">
        <v>1</v>
      </c>
      <c r="E207" s="20"/>
      <c r="F207" s="145"/>
      <c r="G207" s="153"/>
      <c r="H207" s="20"/>
      <c r="I207" s="153"/>
      <c r="J207" s="153"/>
      <c r="K207" s="153"/>
      <c r="L207" s="153"/>
      <c r="M207" s="153"/>
      <c r="N207" s="153"/>
      <c r="O207" s="153"/>
    </row>
    <row r="208" spans="1:15" x14ac:dyDescent="0.2">
      <c r="A208" s="3">
        <v>5</v>
      </c>
      <c r="B208" s="155" t="s">
        <v>1124</v>
      </c>
      <c r="C208" s="3" t="s">
        <v>207</v>
      </c>
      <c r="D208" s="20">
        <v>1</v>
      </c>
      <c r="E208" s="20"/>
      <c r="F208" s="145"/>
      <c r="G208" s="153"/>
      <c r="H208" s="20"/>
      <c r="I208" s="153"/>
      <c r="J208" s="153"/>
      <c r="K208" s="153"/>
      <c r="L208" s="153"/>
      <c r="M208" s="153"/>
      <c r="N208" s="153"/>
      <c r="O208" s="153"/>
    </row>
    <row r="209" spans="1:15" x14ac:dyDescent="0.2">
      <c r="A209" s="3">
        <v>6</v>
      </c>
      <c r="B209" s="155" t="s">
        <v>283</v>
      </c>
      <c r="C209" s="3" t="s">
        <v>173</v>
      </c>
      <c r="D209" s="20">
        <v>32</v>
      </c>
      <c r="E209" s="20"/>
      <c r="F209" s="145"/>
      <c r="G209" s="153"/>
      <c r="H209" s="20"/>
      <c r="I209" s="153"/>
      <c r="J209" s="153"/>
      <c r="K209" s="153"/>
      <c r="L209" s="153"/>
      <c r="M209" s="153"/>
      <c r="N209" s="153"/>
      <c r="O209" s="153"/>
    </row>
    <row r="210" spans="1:15" x14ac:dyDescent="0.2">
      <c r="A210" s="3">
        <v>7</v>
      </c>
      <c r="B210" s="155" t="s">
        <v>236</v>
      </c>
      <c r="C210" s="3" t="s">
        <v>205</v>
      </c>
      <c r="D210" s="20">
        <v>1</v>
      </c>
      <c r="E210" s="20"/>
      <c r="F210" s="145"/>
      <c r="G210" s="153"/>
      <c r="H210" s="20"/>
      <c r="I210" s="20"/>
      <c r="J210" s="20"/>
      <c r="K210" s="20"/>
      <c r="L210" s="20"/>
      <c r="M210" s="20"/>
      <c r="N210" s="20"/>
      <c r="O210" s="145"/>
    </row>
    <row r="211" spans="1:15" x14ac:dyDescent="0.2">
      <c r="A211" s="3">
        <v>8</v>
      </c>
      <c r="B211" s="155" t="s">
        <v>980</v>
      </c>
      <c r="C211" s="3" t="s">
        <v>173</v>
      </c>
      <c r="D211" s="20">
        <v>40</v>
      </c>
      <c r="E211" s="20"/>
      <c r="F211" s="145"/>
      <c r="G211" s="20"/>
      <c r="H211" s="20"/>
      <c r="I211" s="153"/>
      <c r="J211" s="20"/>
      <c r="K211" s="20"/>
      <c r="L211" s="20"/>
      <c r="M211" s="20"/>
      <c r="N211" s="20"/>
      <c r="O211" s="145"/>
    </row>
    <row r="212" spans="1:15" x14ac:dyDescent="0.2">
      <c r="A212" s="3">
        <v>9</v>
      </c>
      <c r="B212" s="155" t="s">
        <v>981</v>
      </c>
      <c r="C212" s="3" t="s">
        <v>207</v>
      </c>
      <c r="D212" s="20">
        <v>11</v>
      </c>
      <c r="E212" s="20"/>
      <c r="F212" s="145"/>
      <c r="G212" s="20"/>
      <c r="H212" s="20"/>
      <c r="I212" s="153"/>
      <c r="J212" s="20"/>
      <c r="K212" s="20"/>
      <c r="L212" s="20"/>
      <c r="M212" s="20"/>
      <c r="N212" s="20"/>
      <c r="O212" s="145"/>
    </row>
    <row r="213" spans="1:15" x14ac:dyDescent="0.2">
      <c r="A213" s="3">
        <v>10</v>
      </c>
      <c r="B213" s="155" t="s">
        <v>972</v>
      </c>
      <c r="C213" s="3" t="s">
        <v>207</v>
      </c>
      <c r="D213" s="20">
        <v>1</v>
      </c>
      <c r="E213" s="20"/>
      <c r="F213" s="145"/>
      <c r="G213" s="20"/>
      <c r="H213" s="20"/>
      <c r="I213" s="153"/>
      <c r="J213" s="20"/>
      <c r="K213" s="20"/>
      <c r="L213" s="20"/>
      <c r="M213" s="20"/>
      <c r="N213" s="20"/>
      <c r="O213" s="145"/>
    </row>
    <row r="214" spans="1:15" x14ac:dyDescent="0.2">
      <c r="A214" s="3">
        <v>11</v>
      </c>
      <c r="B214" s="155" t="s">
        <v>973</v>
      </c>
      <c r="C214" s="3" t="s">
        <v>207</v>
      </c>
      <c r="D214" s="20">
        <v>2</v>
      </c>
      <c r="E214" s="20"/>
      <c r="F214" s="145"/>
      <c r="G214" s="20"/>
      <c r="H214" s="20"/>
      <c r="I214" s="153"/>
      <c r="J214" s="20"/>
      <c r="K214" s="20"/>
      <c r="L214" s="20"/>
      <c r="M214" s="20"/>
      <c r="N214" s="20"/>
      <c r="O214" s="145"/>
    </row>
    <row r="215" spans="1:15" x14ac:dyDescent="0.2">
      <c r="A215" s="3">
        <v>12</v>
      </c>
      <c r="B215" s="155" t="s">
        <v>974</v>
      </c>
      <c r="C215" s="3" t="s">
        <v>207</v>
      </c>
      <c r="D215" s="20">
        <v>1</v>
      </c>
      <c r="E215" s="20"/>
      <c r="F215" s="145"/>
      <c r="G215" s="20"/>
      <c r="H215" s="20"/>
      <c r="I215" s="153"/>
      <c r="J215" s="20"/>
      <c r="K215" s="20"/>
      <c r="L215" s="20"/>
      <c r="M215" s="20"/>
      <c r="N215" s="20"/>
      <c r="O215" s="145"/>
    </row>
    <row r="216" spans="1:15" x14ac:dyDescent="0.2">
      <c r="A216" s="3">
        <v>13</v>
      </c>
      <c r="B216" s="155" t="s">
        <v>589</v>
      </c>
      <c r="C216" s="3" t="s">
        <v>207</v>
      </c>
      <c r="D216" s="20">
        <v>1</v>
      </c>
      <c r="E216" s="20"/>
      <c r="F216" s="145"/>
      <c r="G216" s="20"/>
      <c r="H216" s="20"/>
      <c r="I216" s="153"/>
      <c r="J216" s="20"/>
      <c r="K216" s="20"/>
      <c r="L216" s="20"/>
      <c r="M216" s="20"/>
      <c r="N216" s="20"/>
      <c r="O216" s="145"/>
    </row>
    <row r="217" spans="1:15" x14ac:dyDescent="0.2">
      <c r="A217" s="3">
        <v>14</v>
      </c>
      <c r="B217" s="155" t="s">
        <v>590</v>
      </c>
      <c r="C217" s="3" t="s">
        <v>207</v>
      </c>
      <c r="D217" s="20">
        <v>2</v>
      </c>
      <c r="E217" s="20"/>
      <c r="F217" s="145"/>
      <c r="G217" s="20"/>
      <c r="H217" s="20"/>
      <c r="I217" s="153"/>
      <c r="J217" s="20"/>
      <c r="K217" s="20"/>
      <c r="L217" s="20"/>
      <c r="M217" s="20"/>
      <c r="N217" s="20"/>
      <c r="O217" s="145"/>
    </row>
    <row r="218" spans="1:15" s="30" customFormat="1" x14ac:dyDescent="0.2">
      <c r="A218" s="82"/>
      <c r="B218" s="48" t="s">
        <v>204</v>
      </c>
      <c r="C218" s="13"/>
      <c r="D218" s="17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</row>
    <row r="219" spans="1:15" x14ac:dyDescent="0.2">
      <c r="A219" s="13"/>
      <c r="B219" s="213" t="s">
        <v>629</v>
      </c>
      <c r="C219" s="214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</row>
    <row r="220" spans="1:15" s="30" customFormat="1" x14ac:dyDescent="0.2">
      <c r="A220" s="82"/>
      <c r="B220" s="164" t="s">
        <v>630</v>
      </c>
      <c r="C220" s="3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</row>
    <row r="221" spans="1:15" x14ac:dyDescent="0.2">
      <c r="D221" s="54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</row>
    <row r="222" spans="1:15" x14ac:dyDescent="0.2">
      <c r="D222" s="54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</row>
    <row r="223" spans="1:15" x14ac:dyDescent="0.2">
      <c r="D223" s="54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</row>
    <row r="224" spans="1:15" s="31" customFormat="1" ht="18" x14ac:dyDescent="0.2">
      <c r="B224" s="217" t="s">
        <v>1340</v>
      </c>
      <c r="D224" s="218"/>
      <c r="F224" s="217" t="s">
        <v>1342</v>
      </c>
      <c r="G224" s="217"/>
      <c r="H224" s="218"/>
      <c r="I224" s="218"/>
      <c r="J224" s="219"/>
      <c r="K224" s="219"/>
      <c r="L224" s="219"/>
      <c r="M224" s="219"/>
      <c r="N224" s="219"/>
      <c r="O224" s="219"/>
    </row>
    <row r="225" spans="2:15" s="31" customFormat="1" ht="18" x14ac:dyDescent="0.2">
      <c r="B225" s="220" t="s">
        <v>1132</v>
      </c>
      <c r="D225" s="221"/>
      <c r="E225" s="219"/>
      <c r="F225" s="222"/>
      <c r="G225" s="222"/>
      <c r="J225" s="220" t="s">
        <v>1132</v>
      </c>
      <c r="K225" s="219"/>
      <c r="L225" s="223"/>
      <c r="M225" s="223"/>
      <c r="N225" s="223"/>
      <c r="O225" s="219"/>
    </row>
    <row r="226" spans="2:15" s="31" customFormat="1" x14ac:dyDescent="0.2">
      <c r="B226" s="220"/>
      <c r="D226" s="221"/>
      <c r="E226" s="219"/>
      <c r="H226" s="224"/>
      <c r="I226" s="224"/>
      <c r="J226" s="219"/>
      <c r="K226" s="219"/>
      <c r="L226" s="223"/>
      <c r="M226" s="223"/>
      <c r="N226" s="223"/>
      <c r="O226" s="219"/>
    </row>
    <row r="227" spans="2:15" s="31" customFormat="1" x14ac:dyDescent="0.2">
      <c r="B227" s="217" t="s">
        <v>1341</v>
      </c>
      <c r="D227" s="224"/>
      <c r="E227" s="219"/>
      <c r="F227" s="217" t="s">
        <v>1343</v>
      </c>
      <c r="G227" s="217"/>
      <c r="H227" s="219"/>
      <c r="I227" s="219"/>
      <c r="J227" s="219"/>
      <c r="K227" s="219"/>
      <c r="L227" s="223"/>
      <c r="M227" s="223"/>
      <c r="N227" s="223"/>
      <c r="O227" s="219"/>
    </row>
    <row r="228" spans="2:15" x14ac:dyDescent="0.2">
      <c r="D228" s="54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</row>
  </sheetData>
  <mergeCells count="22">
    <mergeCell ref="A10:A13"/>
    <mergeCell ref="B10:B13"/>
    <mergeCell ref="C10:C13"/>
    <mergeCell ref="G11:G13"/>
    <mergeCell ref="A1:M1"/>
    <mergeCell ref="A2:M2"/>
    <mergeCell ref="H6:I6"/>
    <mergeCell ref="J7:L7"/>
    <mergeCell ref="J8:L8"/>
    <mergeCell ref="N11:N13"/>
    <mergeCell ref="D10:D13"/>
    <mergeCell ref="E10:J10"/>
    <mergeCell ref="K10:O10"/>
    <mergeCell ref="O11:O13"/>
    <mergeCell ref="I11:I13"/>
    <mergeCell ref="H11:H13"/>
    <mergeCell ref="J11:J13"/>
    <mergeCell ref="K11:K13"/>
    <mergeCell ref="L11:L13"/>
    <mergeCell ref="E11:E13"/>
    <mergeCell ref="F11:F13"/>
    <mergeCell ref="M11:M13"/>
  </mergeCells>
  <phoneticPr fontId="2" type="noConversion"/>
  <pageMargins left="0.22" right="0.27" top="0.37" bottom="1" header="0.26" footer="0.5"/>
  <pageSetup paperSize="9" orientation="landscape" horizontalDpi="300" verticalDpi="300" r:id="rId1"/>
  <headerFooter alignWithMargins="0">
    <oddFooter>Page 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3"/>
  <sheetViews>
    <sheetView showZeros="0" workbookViewId="0">
      <selection activeCell="L17" sqref="L17"/>
    </sheetView>
  </sheetViews>
  <sheetFormatPr defaultRowHeight="12.75" x14ac:dyDescent="0.2"/>
  <cols>
    <col min="1" max="1" width="3.5703125" style="5" customWidth="1"/>
    <col min="2" max="2" width="29.85546875" style="5" customWidth="1"/>
    <col min="3" max="3" width="5.7109375" style="5" customWidth="1"/>
    <col min="4" max="4" width="5.85546875" style="19" customWidth="1"/>
    <col min="5" max="5" width="6.28515625" style="66" customWidth="1"/>
    <col min="6" max="6" width="6.5703125" style="66" customWidth="1"/>
    <col min="7" max="7" width="7" style="66" customWidth="1"/>
    <col min="8" max="8" width="6.28515625" style="66" customWidth="1"/>
    <col min="9" max="9" width="5.7109375" style="66" customWidth="1"/>
    <col min="10" max="10" width="7.7109375" style="66" customWidth="1"/>
    <col min="11" max="11" width="6.5703125" style="66" bestFit="1" customWidth="1"/>
    <col min="12" max="13" width="8.140625" style="66" bestFit="1" customWidth="1"/>
    <col min="14" max="14" width="7.85546875" style="66" customWidth="1"/>
    <col min="15" max="15" width="9.7109375" style="66" customWidth="1"/>
    <col min="16" max="16384" width="9.140625" style="5"/>
  </cols>
  <sheetData>
    <row r="1" spans="1:17" x14ac:dyDescent="0.2">
      <c r="A1" s="315" t="s">
        <v>941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1148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66" t="s">
        <v>181</v>
      </c>
      <c r="L8" s="124"/>
      <c r="M8" s="66" t="s">
        <v>626</v>
      </c>
    </row>
    <row r="9" spans="1:17" x14ac:dyDescent="0.2">
      <c r="J9" s="72"/>
      <c r="K9" s="6" t="s">
        <v>1134</v>
      </c>
      <c r="L9" s="140"/>
      <c r="M9" s="72"/>
    </row>
    <row r="10" spans="1:17" x14ac:dyDescent="0.2">
      <c r="A10" s="5" t="s">
        <v>1151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3" t="s">
        <v>1043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82</v>
      </c>
      <c r="C16" s="11" t="s">
        <v>173</v>
      </c>
      <c r="D16" s="126">
        <v>50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83</v>
      </c>
      <c r="C17" s="11" t="s">
        <v>173</v>
      </c>
      <c r="D17" s="126">
        <v>75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84</v>
      </c>
      <c r="C18" s="11" t="s">
        <v>173</v>
      </c>
      <c r="D18" s="126">
        <v>140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85</v>
      </c>
      <c r="C19" s="11" t="s">
        <v>173</v>
      </c>
      <c r="D19" s="126">
        <v>190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763</v>
      </c>
      <c r="C20" s="11" t="s">
        <v>173</v>
      </c>
      <c r="D20" s="126">
        <v>35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764</v>
      </c>
      <c r="C21" s="11" t="s">
        <v>173</v>
      </c>
      <c r="D21" s="126">
        <v>15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765</v>
      </c>
      <c r="C22" s="11" t="s">
        <v>173</v>
      </c>
      <c r="D22" s="126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766</v>
      </c>
      <c r="C23" s="11" t="s">
        <v>173</v>
      </c>
      <c r="D23" s="126">
        <v>40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767</v>
      </c>
      <c r="C24" s="11" t="s">
        <v>173</v>
      </c>
      <c r="D24" s="126">
        <v>90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768</v>
      </c>
      <c r="C25" s="11" t="s">
        <v>173</v>
      </c>
      <c r="D25" s="126">
        <v>50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954</v>
      </c>
      <c r="C26" s="11" t="s">
        <v>173</v>
      </c>
      <c r="D26" s="126">
        <v>90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769</v>
      </c>
      <c r="C27" s="11" t="s">
        <v>173</v>
      </c>
      <c r="D27" s="126">
        <v>100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25.5" x14ac:dyDescent="0.25">
      <c r="A28" s="245">
        <v>13</v>
      </c>
      <c r="B28" s="67" t="s">
        <v>455</v>
      </c>
      <c r="C28" s="11" t="s">
        <v>207</v>
      </c>
      <c r="D28" s="126">
        <v>20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25.5" x14ac:dyDescent="0.25">
      <c r="A29" s="245">
        <v>14</v>
      </c>
      <c r="B29" s="67" t="s">
        <v>456</v>
      </c>
      <c r="C29" s="11" t="s">
        <v>207</v>
      </c>
      <c r="D29" s="126">
        <v>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5"/>
    </row>
    <row r="30" spans="1:17" s="29" customFormat="1" ht="25.5" x14ac:dyDescent="0.25">
      <c r="A30" s="245">
        <v>15</v>
      </c>
      <c r="B30" s="67" t="s">
        <v>458</v>
      </c>
      <c r="C30" s="11" t="s">
        <v>207</v>
      </c>
      <c r="D30" s="126">
        <v>2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25.5" x14ac:dyDescent="0.25">
      <c r="A31" s="245">
        <v>16</v>
      </c>
      <c r="B31" s="67" t="s">
        <v>459</v>
      </c>
      <c r="C31" s="11" t="s">
        <v>207</v>
      </c>
      <c r="D31" s="126">
        <v>1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25.5" x14ac:dyDescent="0.25">
      <c r="A32" s="245">
        <v>17</v>
      </c>
      <c r="B32" s="67" t="s">
        <v>457</v>
      </c>
      <c r="C32" s="11" t="s">
        <v>207</v>
      </c>
      <c r="D32" s="126">
        <v>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13.5" x14ac:dyDescent="0.25">
      <c r="A33" s="245">
        <v>18</v>
      </c>
      <c r="B33" s="75" t="s">
        <v>1044</v>
      </c>
      <c r="C33" s="11" t="s">
        <v>207</v>
      </c>
      <c r="D33" s="126">
        <v>300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5"/>
    </row>
    <row r="34" spans="1:17" s="29" customFormat="1" ht="13.5" x14ac:dyDescent="0.25">
      <c r="A34" s="245">
        <v>19</v>
      </c>
      <c r="B34" s="75" t="s">
        <v>772</v>
      </c>
      <c r="C34" s="11" t="s">
        <v>207</v>
      </c>
      <c r="D34" s="126">
        <v>41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5"/>
    </row>
    <row r="35" spans="1:17" s="29" customFormat="1" ht="13.5" x14ac:dyDescent="0.25">
      <c r="A35" s="245">
        <v>20</v>
      </c>
      <c r="B35" s="75" t="s">
        <v>143</v>
      </c>
      <c r="C35" s="11" t="s">
        <v>207</v>
      </c>
      <c r="D35" s="126">
        <v>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13.5" x14ac:dyDescent="0.25">
      <c r="A36" s="245">
        <v>21</v>
      </c>
      <c r="B36" s="75" t="s">
        <v>1047</v>
      </c>
      <c r="C36" s="11" t="s">
        <v>207</v>
      </c>
      <c r="D36" s="126">
        <v>24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13.5" x14ac:dyDescent="0.25">
      <c r="A37" s="245">
        <v>22</v>
      </c>
      <c r="B37" s="75" t="s">
        <v>145</v>
      </c>
      <c r="C37" s="11" t="s">
        <v>207</v>
      </c>
      <c r="D37" s="126">
        <v>4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13.5" x14ac:dyDescent="0.25">
      <c r="A38" s="245">
        <v>23</v>
      </c>
      <c r="B38" s="75" t="s">
        <v>147</v>
      </c>
      <c r="C38" s="11" t="s">
        <v>207</v>
      </c>
      <c r="D38" s="126">
        <v>3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13.5" x14ac:dyDescent="0.25">
      <c r="A39" s="245">
        <v>24</v>
      </c>
      <c r="B39" s="75" t="s">
        <v>148</v>
      </c>
      <c r="C39" s="11" t="s">
        <v>207</v>
      </c>
      <c r="D39" s="126">
        <v>3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5"/>
    </row>
    <row r="40" spans="1:17" s="29" customFormat="1" ht="13.5" x14ac:dyDescent="0.25">
      <c r="A40" s="245">
        <v>25</v>
      </c>
      <c r="B40" s="151" t="s">
        <v>149</v>
      </c>
      <c r="C40" s="11" t="s">
        <v>207</v>
      </c>
      <c r="D40" s="20">
        <v>7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75" t="s">
        <v>1049</v>
      </c>
      <c r="C41" s="11" t="s">
        <v>173</v>
      </c>
      <c r="D41" s="145">
        <v>455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7" s="29" customFormat="1" ht="13.5" x14ac:dyDescent="0.25">
      <c r="A42" s="245">
        <v>27</v>
      </c>
      <c r="B42" s="75" t="s">
        <v>689</v>
      </c>
      <c r="C42" s="11" t="s">
        <v>205</v>
      </c>
      <c r="D42" s="145">
        <v>1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7" s="69" customFormat="1" ht="13.5" x14ac:dyDescent="0.25">
      <c r="A43" s="246"/>
      <c r="B43" s="247" t="s">
        <v>1051</v>
      </c>
      <c r="C43" s="11"/>
      <c r="D43" s="145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7" s="29" customFormat="1" ht="13.5" x14ac:dyDescent="0.25">
      <c r="A44" s="245"/>
      <c r="B44" s="247" t="s">
        <v>1052</v>
      </c>
      <c r="C44" s="248"/>
      <c r="D44" s="145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7" s="69" customFormat="1" ht="13.5" x14ac:dyDescent="0.25">
      <c r="A45" s="246"/>
      <c r="B45" s="247" t="s">
        <v>1053</v>
      </c>
      <c r="C45" s="11"/>
      <c r="D45" s="145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7" x14ac:dyDescent="0.2">
      <c r="D46" s="54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</row>
    <row r="47" spans="1:17" x14ac:dyDescent="0.2">
      <c r="D47" s="54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</row>
    <row r="48" spans="1:17" x14ac:dyDescent="0.2">
      <c r="D48" s="54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49" spans="2:15" s="31" customFormat="1" ht="18" x14ac:dyDescent="0.2">
      <c r="B49" s="217" t="s">
        <v>1340</v>
      </c>
      <c r="D49" s="218"/>
      <c r="F49" s="217" t="s">
        <v>1342</v>
      </c>
      <c r="G49" s="217"/>
      <c r="H49" s="218"/>
      <c r="I49" s="218"/>
      <c r="J49" s="219"/>
      <c r="K49" s="219"/>
      <c r="L49" s="219"/>
      <c r="M49" s="219"/>
      <c r="N49" s="219"/>
      <c r="O49" s="219"/>
    </row>
    <row r="50" spans="2:15" s="31" customFormat="1" ht="18" x14ac:dyDescent="0.2">
      <c r="B50" s="220" t="s">
        <v>1132</v>
      </c>
      <c r="D50" s="221"/>
      <c r="E50" s="219"/>
      <c r="F50" s="222"/>
      <c r="G50" s="222"/>
      <c r="J50" s="220" t="s">
        <v>1132</v>
      </c>
      <c r="K50" s="219"/>
      <c r="L50" s="223"/>
      <c r="M50" s="223"/>
      <c r="N50" s="223"/>
      <c r="O50" s="219"/>
    </row>
    <row r="51" spans="2:15" s="31" customFormat="1" x14ac:dyDescent="0.2">
      <c r="B51" s="220"/>
      <c r="D51" s="221"/>
      <c r="E51" s="219"/>
      <c r="H51" s="224"/>
      <c r="I51" s="224"/>
      <c r="J51" s="219"/>
      <c r="K51" s="219"/>
      <c r="L51" s="223"/>
      <c r="M51" s="223"/>
      <c r="N51" s="223"/>
      <c r="O51" s="219"/>
    </row>
    <row r="52" spans="2:15" s="31" customFormat="1" x14ac:dyDescent="0.2">
      <c r="B52" s="217" t="s">
        <v>1341</v>
      </c>
      <c r="D52" s="224"/>
      <c r="E52" s="219"/>
      <c r="F52" s="217" t="s">
        <v>1343</v>
      </c>
      <c r="G52" s="217"/>
      <c r="H52" s="219"/>
      <c r="I52" s="219"/>
      <c r="J52" s="219"/>
      <c r="K52" s="219"/>
      <c r="L52" s="223"/>
      <c r="M52" s="223"/>
      <c r="N52" s="223"/>
      <c r="O52" s="219"/>
    </row>
    <row r="53" spans="2:15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</sheetData>
  <mergeCells count="19">
    <mergeCell ref="O12:O14"/>
    <mergeCell ref="I12:I14"/>
    <mergeCell ref="J12:J14"/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</mergeCells>
  <phoneticPr fontId="2" type="noConversion"/>
  <pageMargins left="0.53" right="0.54" top="0.67" bottom="1" header="0.5" footer="0.5"/>
  <pageSetup paperSize="9" orientation="landscape" horizontalDpi="4294967293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9"/>
  <sheetViews>
    <sheetView showZeros="0" workbookViewId="0">
      <selection activeCell="L9" sqref="L8:M9"/>
    </sheetView>
  </sheetViews>
  <sheetFormatPr defaultRowHeight="12.75" x14ac:dyDescent="0.2"/>
  <cols>
    <col min="1" max="1" width="4" style="5" customWidth="1"/>
    <col min="2" max="2" width="30.28515625" style="5" customWidth="1"/>
    <col min="3" max="3" width="5.7109375" style="5" customWidth="1"/>
    <col min="4" max="4" width="6.7109375" style="66" customWidth="1"/>
    <col min="5" max="5" width="5.7109375" style="66" customWidth="1"/>
    <col min="6" max="7" width="6.5703125" style="66" customWidth="1"/>
    <col min="8" max="8" width="6.5703125" style="66" bestFit="1" customWidth="1"/>
    <col min="9" max="9" width="7" style="66" customWidth="1"/>
    <col min="10" max="10" width="6.42578125" style="66" customWidth="1"/>
    <col min="11" max="11" width="8.5703125" style="66" customWidth="1"/>
    <col min="12" max="12" width="8.140625" style="66" customWidth="1"/>
    <col min="13" max="13" width="8" style="66" customWidth="1"/>
    <col min="14" max="14" width="7" style="66" customWidth="1"/>
    <col min="15" max="15" width="9.7109375" style="66" customWidth="1"/>
    <col min="16" max="16384" width="9.140625" style="5"/>
  </cols>
  <sheetData>
    <row r="1" spans="1:17" x14ac:dyDescent="0.2">
      <c r="A1" s="315" t="s">
        <v>942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294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66" t="s">
        <v>181</v>
      </c>
      <c r="L8" s="320"/>
      <c r="M8" s="320"/>
      <c r="N8" s="124" t="s">
        <v>626</v>
      </c>
      <c r="O8" s="73"/>
    </row>
    <row r="9" spans="1:17" x14ac:dyDescent="0.2">
      <c r="J9" s="72"/>
      <c r="K9" s="6" t="s">
        <v>1134</v>
      </c>
      <c r="L9" s="140"/>
      <c r="M9" s="72"/>
    </row>
    <row r="10" spans="1:17" x14ac:dyDescent="0.2">
      <c r="A10" s="5" t="s">
        <v>1151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11" t="s">
        <v>1054</v>
      </c>
      <c r="C15" s="11"/>
      <c r="D15" s="145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565</v>
      </c>
      <c r="C16" s="11" t="s">
        <v>173</v>
      </c>
      <c r="D16" s="126">
        <v>95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345</v>
      </c>
      <c r="C17" s="11" t="s">
        <v>173</v>
      </c>
      <c r="D17" s="126">
        <v>25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566</v>
      </c>
      <c r="C18" s="11" t="s">
        <v>173</v>
      </c>
      <c r="D18" s="126">
        <v>40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153</v>
      </c>
      <c r="C19" s="11" t="s">
        <v>173</v>
      </c>
      <c r="D19" s="126">
        <v>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154</v>
      </c>
      <c r="C20" s="11" t="s">
        <v>173</v>
      </c>
      <c r="D20" s="126">
        <v>10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955</v>
      </c>
      <c r="C21" s="11" t="s">
        <v>207</v>
      </c>
      <c r="D21" s="126">
        <v>6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568</v>
      </c>
      <c r="C22" s="11" t="s">
        <v>207</v>
      </c>
      <c r="D22" s="126">
        <v>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156</v>
      </c>
      <c r="C23" s="11" t="s">
        <v>207</v>
      </c>
      <c r="D23" s="126">
        <v>2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823</v>
      </c>
      <c r="C24" s="11" t="s">
        <v>207</v>
      </c>
      <c r="D24" s="126">
        <v>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824</v>
      </c>
      <c r="C25" s="11" t="s">
        <v>205</v>
      </c>
      <c r="D25" s="126">
        <v>4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157</v>
      </c>
      <c r="C26" s="11" t="s">
        <v>205</v>
      </c>
      <c r="D26" s="126">
        <v>1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956</v>
      </c>
      <c r="C27" s="11" t="s">
        <v>205</v>
      </c>
      <c r="D27" s="126">
        <v>2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51" x14ac:dyDescent="0.25">
      <c r="A28" s="245">
        <v>13</v>
      </c>
      <c r="B28" s="67" t="s">
        <v>445</v>
      </c>
      <c r="C28" s="11" t="s">
        <v>205</v>
      </c>
      <c r="D28" s="126">
        <v>7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25.5" x14ac:dyDescent="0.25">
      <c r="A29" s="245">
        <v>14</v>
      </c>
      <c r="B29" s="67" t="s">
        <v>1081</v>
      </c>
      <c r="C29" s="11" t="s">
        <v>205</v>
      </c>
      <c r="D29" s="126">
        <v>1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85"/>
      <c r="Q29" s="5"/>
    </row>
    <row r="30" spans="1:17" s="29" customFormat="1" ht="63.75" x14ac:dyDescent="0.25">
      <c r="A30" s="245">
        <v>15</v>
      </c>
      <c r="B30" s="67" t="s">
        <v>1107</v>
      </c>
      <c r="C30" s="11" t="s">
        <v>205</v>
      </c>
      <c r="D30" s="126">
        <v>2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63.75" x14ac:dyDescent="0.25">
      <c r="A31" s="245">
        <v>16</v>
      </c>
      <c r="B31" s="67" t="s">
        <v>78</v>
      </c>
      <c r="C31" s="11" t="s">
        <v>205</v>
      </c>
      <c r="D31" s="126">
        <v>7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51" x14ac:dyDescent="0.25">
      <c r="A32" s="245">
        <v>17</v>
      </c>
      <c r="B32" s="67" t="s">
        <v>1108</v>
      </c>
      <c r="C32" s="11" t="s">
        <v>205</v>
      </c>
      <c r="D32" s="126">
        <v>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38.25" x14ac:dyDescent="0.25">
      <c r="A33" s="245">
        <v>18</v>
      </c>
      <c r="B33" s="67" t="s">
        <v>1109</v>
      </c>
      <c r="C33" s="11" t="s">
        <v>205</v>
      </c>
      <c r="D33" s="126">
        <v>1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85"/>
      <c r="Q33" s="5"/>
    </row>
    <row r="34" spans="1:17" s="29" customFormat="1" ht="51" x14ac:dyDescent="0.25">
      <c r="A34" s="245">
        <v>19</v>
      </c>
      <c r="B34" s="67" t="s">
        <v>1077</v>
      </c>
      <c r="C34" s="11" t="s">
        <v>205</v>
      </c>
      <c r="D34" s="126">
        <v>11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5"/>
    </row>
    <row r="35" spans="1:17" s="29" customFormat="1" ht="25.5" x14ac:dyDescent="0.25">
      <c r="A35" s="245">
        <v>20</v>
      </c>
      <c r="B35" s="67" t="s">
        <v>1078</v>
      </c>
      <c r="C35" s="11" t="s">
        <v>205</v>
      </c>
      <c r="D35" s="126">
        <v>1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25.5" x14ac:dyDescent="0.25">
      <c r="A36" s="245">
        <v>21</v>
      </c>
      <c r="B36" s="67" t="s">
        <v>1079</v>
      </c>
      <c r="C36" s="11" t="s">
        <v>207</v>
      </c>
      <c r="D36" s="126">
        <v>2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25.5" x14ac:dyDescent="0.25">
      <c r="A37" s="245">
        <v>22</v>
      </c>
      <c r="B37" s="67" t="s">
        <v>900</v>
      </c>
      <c r="C37" s="11" t="s">
        <v>205</v>
      </c>
      <c r="D37" s="126">
        <v>1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25.5" x14ac:dyDescent="0.25">
      <c r="A38" s="245">
        <v>23</v>
      </c>
      <c r="B38" s="67" t="s">
        <v>901</v>
      </c>
      <c r="C38" s="11" t="s">
        <v>205</v>
      </c>
      <c r="D38" s="126">
        <v>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38.25" x14ac:dyDescent="0.25">
      <c r="A39" s="245">
        <v>24</v>
      </c>
      <c r="B39" s="67" t="s">
        <v>902</v>
      </c>
      <c r="C39" s="11" t="s">
        <v>205</v>
      </c>
      <c r="D39" s="126">
        <v>1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5"/>
    </row>
    <row r="40" spans="1:17" s="29" customFormat="1" ht="13.5" x14ac:dyDescent="0.25">
      <c r="A40" s="245">
        <v>25</v>
      </c>
      <c r="B40" s="75" t="s">
        <v>569</v>
      </c>
      <c r="C40" s="11" t="s">
        <v>207</v>
      </c>
      <c r="D40" s="126">
        <v>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75" t="s">
        <v>570</v>
      </c>
      <c r="C41" s="11" t="s">
        <v>207</v>
      </c>
      <c r="D41" s="126">
        <v>16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Q41" s="5"/>
    </row>
    <row r="42" spans="1:17" s="29" customFormat="1" ht="13.5" x14ac:dyDescent="0.25">
      <c r="A42" s="245">
        <v>27</v>
      </c>
      <c r="B42" s="75" t="s">
        <v>119</v>
      </c>
      <c r="C42" s="11" t="s">
        <v>207</v>
      </c>
      <c r="D42" s="126">
        <v>9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Q42" s="5"/>
    </row>
    <row r="43" spans="1:17" s="29" customFormat="1" ht="13.5" x14ac:dyDescent="0.25">
      <c r="A43" s="245">
        <v>28</v>
      </c>
      <c r="B43" s="75" t="s">
        <v>443</v>
      </c>
      <c r="C43" s="11" t="s">
        <v>207</v>
      </c>
      <c r="D43" s="126">
        <v>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Q43" s="5"/>
    </row>
    <row r="44" spans="1:17" s="29" customFormat="1" ht="13.5" x14ac:dyDescent="0.25">
      <c r="A44" s="245">
        <v>29</v>
      </c>
      <c r="B44" s="75" t="s">
        <v>197</v>
      </c>
      <c r="C44" s="11" t="s">
        <v>207</v>
      </c>
      <c r="D44" s="126">
        <v>8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Q44" s="5"/>
    </row>
    <row r="45" spans="1:17" s="29" customFormat="1" ht="13.5" x14ac:dyDescent="0.25">
      <c r="A45" s="245">
        <v>30</v>
      </c>
      <c r="B45" s="75" t="s">
        <v>203</v>
      </c>
      <c r="C45" s="11" t="s">
        <v>207</v>
      </c>
      <c r="D45" s="126">
        <v>7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Q45" s="5"/>
    </row>
    <row r="46" spans="1:17" s="29" customFormat="1" ht="13.5" x14ac:dyDescent="0.25">
      <c r="A46" s="245">
        <v>31</v>
      </c>
      <c r="B46" s="75" t="s">
        <v>198</v>
      </c>
      <c r="C46" s="11" t="s">
        <v>207</v>
      </c>
      <c r="D46" s="126">
        <v>7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Q46" s="5"/>
    </row>
    <row r="47" spans="1:17" s="29" customFormat="1" ht="13.5" x14ac:dyDescent="0.25">
      <c r="A47" s="245">
        <v>32</v>
      </c>
      <c r="B47" s="75" t="s">
        <v>1044</v>
      </c>
      <c r="C47" s="11" t="s">
        <v>207</v>
      </c>
      <c r="D47" s="126">
        <v>200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Q47" s="5"/>
    </row>
    <row r="48" spans="1:17" s="29" customFormat="1" ht="13.5" x14ac:dyDescent="0.25">
      <c r="A48" s="245">
        <v>33</v>
      </c>
      <c r="B48" s="75" t="s">
        <v>689</v>
      </c>
      <c r="C48" s="11" t="s">
        <v>205</v>
      </c>
      <c r="D48" s="126">
        <v>1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Q48" s="5"/>
    </row>
    <row r="49" spans="1:17" s="69" customFormat="1" ht="13.5" x14ac:dyDescent="0.25">
      <c r="A49" s="246"/>
      <c r="B49" s="247" t="s">
        <v>1051</v>
      </c>
      <c r="C49" s="11"/>
      <c r="D49" s="145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Q49" s="30"/>
    </row>
    <row r="50" spans="1:17" x14ac:dyDescent="0.2">
      <c r="A50" s="245"/>
      <c r="B50" s="247" t="s">
        <v>1052</v>
      </c>
      <c r="C50" s="248"/>
      <c r="D50" s="145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spans="1:17" s="30" customFormat="1" x14ac:dyDescent="0.2">
      <c r="A51" s="246"/>
      <c r="B51" s="247" t="s">
        <v>1053</v>
      </c>
      <c r="C51" s="11"/>
      <c r="D51" s="145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7" x14ac:dyDescent="0.2">
      <c r="D52" s="54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7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7" x14ac:dyDescent="0.2">
      <c r="D54" s="54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</row>
    <row r="55" spans="1:17" s="31" customFormat="1" ht="18" x14ac:dyDescent="0.2">
      <c r="B55" s="217" t="s">
        <v>1340</v>
      </c>
      <c r="D55" s="218"/>
      <c r="F55" s="217" t="s">
        <v>1342</v>
      </c>
      <c r="G55" s="217"/>
      <c r="H55" s="218"/>
      <c r="I55" s="218"/>
      <c r="J55" s="219"/>
      <c r="K55" s="219"/>
      <c r="L55" s="219"/>
      <c r="M55" s="219"/>
      <c r="N55" s="219"/>
      <c r="O55" s="219"/>
    </row>
    <row r="56" spans="1:17" s="31" customFormat="1" ht="18" x14ac:dyDescent="0.2">
      <c r="B56" s="220" t="s">
        <v>1132</v>
      </c>
      <c r="D56" s="221"/>
      <c r="E56" s="219"/>
      <c r="F56" s="222"/>
      <c r="G56" s="222"/>
      <c r="J56" s="220" t="s">
        <v>1132</v>
      </c>
      <c r="K56" s="219"/>
      <c r="L56" s="223"/>
      <c r="M56" s="223"/>
      <c r="N56" s="223"/>
      <c r="O56" s="219"/>
    </row>
    <row r="57" spans="1:17" s="31" customFormat="1" x14ac:dyDescent="0.2">
      <c r="B57" s="220"/>
      <c r="D57" s="221"/>
      <c r="E57" s="219"/>
      <c r="H57" s="224"/>
      <c r="I57" s="224"/>
      <c r="J57" s="219"/>
      <c r="K57" s="219"/>
      <c r="L57" s="223"/>
      <c r="M57" s="223"/>
      <c r="N57" s="223"/>
      <c r="O57" s="219"/>
    </row>
    <row r="58" spans="1:17" s="31" customFormat="1" x14ac:dyDescent="0.2">
      <c r="B58" s="217" t="s">
        <v>1341</v>
      </c>
      <c r="D58" s="224"/>
      <c r="E58" s="219"/>
      <c r="F58" s="217" t="s">
        <v>1343</v>
      </c>
      <c r="G58" s="217"/>
      <c r="H58" s="219"/>
      <c r="I58" s="219"/>
      <c r="J58" s="219"/>
      <c r="K58" s="219"/>
      <c r="L58" s="223"/>
      <c r="M58" s="223"/>
      <c r="N58" s="223"/>
      <c r="O58" s="219"/>
    </row>
    <row r="59" spans="1:17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56000000000000005" right="0.44" top="0.41" bottom="0.28999999999999998" header="0.25" footer="0.19"/>
  <pageSetup paperSize="9" orientation="landscape" horizontalDpi="4294967293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5"/>
  <sheetViews>
    <sheetView showZeros="0" workbookViewId="0">
      <selection activeCell="L16" sqref="L16"/>
    </sheetView>
  </sheetViews>
  <sheetFormatPr defaultRowHeight="12.75" x14ac:dyDescent="0.2"/>
  <cols>
    <col min="1" max="1" width="4" style="5" customWidth="1"/>
    <col min="2" max="2" width="32.42578125" style="5" customWidth="1"/>
    <col min="3" max="3" width="5.7109375" style="5" customWidth="1"/>
    <col min="4" max="4" width="5" style="19" customWidth="1"/>
    <col min="5" max="5" width="5.7109375" style="66" customWidth="1"/>
    <col min="6" max="7" width="6.5703125" style="66" customWidth="1"/>
    <col min="8" max="8" width="6.5703125" style="66" bestFit="1" customWidth="1"/>
    <col min="9" max="9" width="7" style="66" customWidth="1"/>
    <col min="10" max="11" width="6.42578125" style="66" customWidth="1"/>
    <col min="12" max="12" width="8.140625" style="66" customWidth="1"/>
    <col min="13" max="13" width="8" style="66" customWidth="1"/>
    <col min="14" max="14" width="7" style="66" customWidth="1"/>
    <col min="15" max="15" width="9.7109375" style="66" customWidth="1"/>
    <col min="16" max="16384" width="9.140625" style="5"/>
  </cols>
  <sheetData>
    <row r="1" spans="1:17" x14ac:dyDescent="0.2">
      <c r="A1" s="315" t="s">
        <v>957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1149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66" t="s">
        <v>181</v>
      </c>
      <c r="L8" s="320"/>
      <c r="M8" s="320"/>
      <c r="N8" s="124" t="s">
        <v>626</v>
      </c>
      <c r="O8" s="73"/>
    </row>
    <row r="9" spans="1:17" x14ac:dyDescent="0.2">
      <c r="J9" s="72"/>
      <c r="K9" s="6" t="s">
        <v>1134</v>
      </c>
      <c r="L9" s="140"/>
      <c r="M9" s="72"/>
    </row>
    <row r="10" spans="1:17" x14ac:dyDescent="0.2">
      <c r="A10" s="5" t="s">
        <v>1151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11" t="s">
        <v>435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565</v>
      </c>
      <c r="C16" s="11" t="s">
        <v>173</v>
      </c>
      <c r="D16" s="126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345</v>
      </c>
      <c r="C17" s="11" t="s">
        <v>173</v>
      </c>
      <c r="D17" s="126">
        <v>15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566</v>
      </c>
      <c r="C18" s="11" t="s">
        <v>173</v>
      </c>
      <c r="D18" s="126">
        <v>6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25.5" x14ac:dyDescent="0.25">
      <c r="A19" s="245">
        <v>4</v>
      </c>
      <c r="B19" s="67" t="s">
        <v>958</v>
      </c>
      <c r="C19" s="11" t="s">
        <v>205</v>
      </c>
      <c r="D19" s="126">
        <v>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25.5" x14ac:dyDescent="0.25">
      <c r="A20" s="245">
        <v>5</v>
      </c>
      <c r="B20" s="67" t="s">
        <v>959</v>
      </c>
      <c r="C20" s="11" t="s">
        <v>205</v>
      </c>
      <c r="D20" s="126">
        <v>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25.5" x14ac:dyDescent="0.25">
      <c r="A21" s="245">
        <v>6</v>
      </c>
      <c r="B21" s="67" t="s">
        <v>960</v>
      </c>
      <c r="C21" s="11" t="s">
        <v>205</v>
      </c>
      <c r="D21" s="126">
        <v>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38.25" x14ac:dyDescent="0.25">
      <c r="A22" s="245">
        <v>7</v>
      </c>
      <c r="B22" s="67" t="s">
        <v>118</v>
      </c>
      <c r="C22" s="11" t="s">
        <v>205</v>
      </c>
      <c r="D22" s="126">
        <v>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570</v>
      </c>
      <c r="C23" s="11" t="s">
        <v>207</v>
      </c>
      <c r="D23" s="126">
        <v>8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1044</v>
      </c>
      <c r="C24" s="11" t="s">
        <v>207</v>
      </c>
      <c r="D24" s="126">
        <v>70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689</v>
      </c>
      <c r="C25" s="11" t="s">
        <v>205</v>
      </c>
      <c r="D25" s="126">
        <v>1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/>
      <c r="B26" s="247" t="s">
        <v>1051</v>
      </c>
      <c r="C26" s="11"/>
      <c r="D26" s="145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x14ac:dyDescent="0.2">
      <c r="A27" s="245"/>
      <c r="B27" s="247" t="s">
        <v>1052</v>
      </c>
      <c r="C27" s="248"/>
      <c r="D27" s="145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7" x14ac:dyDescent="0.2">
      <c r="A28" s="245"/>
      <c r="B28" s="247" t="s">
        <v>1053</v>
      </c>
      <c r="C28" s="11"/>
      <c r="D28" s="145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s="31" customFormat="1" ht="18" x14ac:dyDescent="0.2">
      <c r="B32" s="217" t="s">
        <v>1340</v>
      </c>
      <c r="D32" s="218"/>
      <c r="F32" s="217" t="s">
        <v>1342</v>
      </c>
      <c r="G32" s="217"/>
      <c r="H32" s="218"/>
      <c r="I32" s="218"/>
      <c r="J32" s="219"/>
      <c r="K32" s="219"/>
      <c r="L32" s="219"/>
      <c r="M32" s="219"/>
      <c r="N32" s="219"/>
      <c r="O32" s="219"/>
    </row>
    <row r="33" spans="2:15" s="31" customFormat="1" ht="18" x14ac:dyDescent="0.2">
      <c r="B33" s="220" t="s">
        <v>1132</v>
      </c>
      <c r="D33" s="221"/>
      <c r="E33" s="219"/>
      <c r="F33" s="222"/>
      <c r="G33" s="222"/>
      <c r="J33" s="220" t="s">
        <v>1132</v>
      </c>
      <c r="K33" s="219"/>
      <c r="L33" s="223"/>
      <c r="M33" s="223"/>
      <c r="N33" s="223"/>
      <c r="O33" s="219"/>
    </row>
    <row r="34" spans="2:15" s="31" customFormat="1" x14ac:dyDescent="0.2">
      <c r="B34" s="220"/>
      <c r="D34" s="221"/>
      <c r="E34" s="219"/>
      <c r="H34" s="224"/>
      <c r="I34" s="224"/>
      <c r="J34" s="219"/>
      <c r="K34" s="219"/>
      <c r="L34" s="223"/>
      <c r="M34" s="223"/>
      <c r="N34" s="223"/>
      <c r="O34" s="219"/>
    </row>
    <row r="35" spans="2:15" s="31" customFormat="1" x14ac:dyDescent="0.2">
      <c r="B35" s="217" t="s">
        <v>1341</v>
      </c>
      <c r="D35" s="224"/>
      <c r="E35" s="219"/>
      <c r="F35" s="217" t="s">
        <v>1343</v>
      </c>
      <c r="G35" s="217"/>
      <c r="H35" s="219"/>
      <c r="I35" s="219"/>
      <c r="J35" s="219"/>
      <c r="K35" s="219"/>
      <c r="L35" s="223"/>
      <c r="M35" s="223"/>
      <c r="N35" s="223"/>
      <c r="O35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75" right="0.75" top="0.66" bottom="1" header="0.5" footer="0.5"/>
  <pageSetup paperSize="9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8"/>
  <sheetViews>
    <sheetView showZeros="0" workbookViewId="0">
      <selection activeCell="J22" sqref="J22"/>
    </sheetView>
  </sheetViews>
  <sheetFormatPr defaultRowHeight="12.75" x14ac:dyDescent="0.2"/>
  <cols>
    <col min="1" max="1" width="3.7109375" style="5" customWidth="1"/>
    <col min="2" max="2" width="37.28515625" style="5" customWidth="1"/>
    <col min="3" max="3" width="5.7109375" style="5" customWidth="1"/>
    <col min="4" max="4" width="6.2851562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15" t="s">
        <v>700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1153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J9" s="72"/>
      <c r="K9" s="6" t="s">
        <v>1134</v>
      </c>
      <c r="L9" s="140"/>
      <c r="M9" s="54"/>
    </row>
    <row r="10" spans="1:17" x14ac:dyDescent="0.2">
      <c r="A10" s="5" t="s">
        <v>1152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>
        <v>1</v>
      </c>
      <c r="B15" s="13" t="s">
        <v>35</v>
      </c>
      <c r="C15" s="3" t="s">
        <v>172</v>
      </c>
      <c r="D15" s="287">
        <v>2</v>
      </c>
      <c r="E15" s="20">
        <f t="shared" ref="E15" si="0">G15/F15</f>
        <v>3.0171428571428573</v>
      </c>
      <c r="F15" s="20">
        <v>3.5</v>
      </c>
      <c r="G15" s="20">
        <v>10.56</v>
      </c>
      <c r="H15" s="20">
        <v>38.479999999999997</v>
      </c>
      <c r="I15" s="20">
        <v>3.52</v>
      </c>
      <c r="J15" s="20">
        <f t="shared" ref="J15" si="1">ROUND(SUM(G15:I15),2)</f>
        <v>52.56</v>
      </c>
      <c r="K15" s="20">
        <f t="shared" ref="K15" si="2">ROUND(D15*E15,2)</f>
        <v>6.03</v>
      </c>
      <c r="L15" s="20">
        <f t="shared" ref="L15" si="3">ROUND(D15*G15,2)</f>
        <v>21.12</v>
      </c>
      <c r="M15" s="20">
        <f t="shared" ref="M15" si="4">ROUND(D15*H15,2)</f>
        <v>76.959999999999994</v>
      </c>
      <c r="N15" s="20">
        <f t="shared" ref="N15" si="5">ROUND(D15*I15,2)</f>
        <v>7.04</v>
      </c>
      <c r="O15" s="20">
        <f t="shared" ref="O15" si="6">ROUND(SUM(L15:N15),2)</f>
        <v>105.12</v>
      </c>
      <c r="Q15" s="252"/>
    </row>
    <row r="16" spans="1:17" s="29" customFormat="1" ht="13.5" x14ac:dyDescent="0.25">
      <c r="A16" s="245">
        <v>2</v>
      </c>
      <c r="B16" s="13" t="s">
        <v>36</v>
      </c>
      <c r="C16" s="3" t="s">
        <v>172</v>
      </c>
      <c r="D16" s="287">
        <v>23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269" t="s">
        <v>1088</v>
      </c>
      <c r="C17" s="3" t="s">
        <v>172</v>
      </c>
      <c r="D17" s="287">
        <v>1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13" t="s">
        <v>37</v>
      </c>
      <c r="C18" s="3" t="s">
        <v>172</v>
      </c>
      <c r="D18" s="287">
        <v>2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3" t="s">
        <v>609</v>
      </c>
      <c r="C19" s="3" t="s">
        <v>172</v>
      </c>
      <c r="D19" s="287">
        <v>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269" t="s">
        <v>1033</v>
      </c>
      <c r="C20" s="3" t="s">
        <v>172</v>
      </c>
      <c r="D20" s="287">
        <v>1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13" t="s">
        <v>835</v>
      </c>
      <c r="C21" s="3" t="s">
        <v>172</v>
      </c>
      <c r="D21" s="287">
        <v>29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252"/>
    </row>
    <row r="22" spans="1:17" s="29" customFormat="1" ht="13.5" x14ac:dyDescent="0.25">
      <c r="A22" s="245">
        <v>8</v>
      </c>
      <c r="B22" s="13" t="s">
        <v>836</v>
      </c>
      <c r="C22" s="3" t="s">
        <v>172</v>
      </c>
      <c r="D22" s="287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52"/>
    </row>
    <row r="23" spans="1:17" s="29" customFormat="1" ht="13.5" x14ac:dyDescent="0.25">
      <c r="A23" s="245">
        <v>9</v>
      </c>
      <c r="B23" s="269" t="s">
        <v>1034</v>
      </c>
      <c r="C23" s="3" t="s">
        <v>172</v>
      </c>
      <c r="D23" s="287">
        <v>1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252"/>
    </row>
    <row r="24" spans="1:17" s="29" customFormat="1" ht="13.5" x14ac:dyDescent="0.25">
      <c r="A24" s="245">
        <v>10</v>
      </c>
      <c r="B24" s="13" t="s">
        <v>837</v>
      </c>
      <c r="C24" s="3" t="s">
        <v>172</v>
      </c>
      <c r="D24" s="287">
        <v>22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252"/>
    </row>
    <row r="25" spans="1:17" s="29" customFormat="1" ht="13.5" x14ac:dyDescent="0.25">
      <c r="A25" s="245">
        <v>11</v>
      </c>
      <c r="B25" s="13" t="s">
        <v>846</v>
      </c>
      <c r="C25" s="3" t="s">
        <v>172</v>
      </c>
      <c r="D25" s="287">
        <v>2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252"/>
    </row>
    <row r="26" spans="1:17" s="29" customFormat="1" ht="13.5" x14ac:dyDescent="0.25">
      <c r="A26" s="245">
        <v>12</v>
      </c>
      <c r="B26" s="269" t="s">
        <v>1035</v>
      </c>
      <c r="C26" s="3" t="s">
        <v>172</v>
      </c>
      <c r="D26" s="287">
        <v>2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252"/>
    </row>
    <row r="27" spans="1:17" s="29" customFormat="1" ht="13.5" x14ac:dyDescent="0.25">
      <c r="A27" s="245">
        <v>13</v>
      </c>
      <c r="B27" s="13" t="s">
        <v>847</v>
      </c>
      <c r="C27" s="3" t="s">
        <v>172</v>
      </c>
      <c r="D27" s="287">
        <v>1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252"/>
    </row>
    <row r="28" spans="1:17" s="29" customFormat="1" ht="13.5" x14ac:dyDescent="0.25">
      <c r="A28" s="245">
        <v>14</v>
      </c>
      <c r="B28" s="269" t="s">
        <v>1036</v>
      </c>
      <c r="C28" s="3" t="s">
        <v>172</v>
      </c>
      <c r="D28" s="287">
        <v>1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252"/>
    </row>
    <row r="29" spans="1:17" s="29" customFormat="1" ht="13.5" x14ac:dyDescent="0.25">
      <c r="A29" s="245">
        <v>15</v>
      </c>
      <c r="B29" s="13" t="s">
        <v>38</v>
      </c>
      <c r="C29" s="3" t="s">
        <v>172</v>
      </c>
      <c r="D29" s="287">
        <v>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252"/>
    </row>
    <row r="30" spans="1:17" s="29" customFormat="1" ht="13.5" x14ac:dyDescent="0.25">
      <c r="A30" s="245">
        <v>16</v>
      </c>
      <c r="B30" s="13" t="s">
        <v>853</v>
      </c>
      <c r="C30" s="3" t="s">
        <v>172</v>
      </c>
      <c r="D30" s="287">
        <v>60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252"/>
    </row>
    <row r="31" spans="1:17" s="29" customFormat="1" ht="13.5" x14ac:dyDescent="0.25">
      <c r="A31" s="245">
        <v>17</v>
      </c>
      <c r="B31" s="13" t="s">
        <v>494</v>
      </c>
      <c r="C31" s="3" t="s">
        <v>172</v>
      </c>
      <c r="D31" s="287">
        <v>20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252"/>
    </row>
    <row r="32" spans="1:17" s="29" customFormat="1" ht="13.5" x14ac:dyDescent="0.25">
      <c r="A32" s="245">
        <v>18</v>
      </c>
      <c r="B32" s="13" t="s">
        <v>394</v>
      </c>
      <c r="C32" s="3" t="s">
        <v>172</v>
      </c>
      <c r="D32" s="287">
        <v>20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252"/>
    </row>
    <row r="33" spans="1:17" s="29" customFormat="1" ht="13.5" x14ac:dyDescent="0.25">
      <c r="A33" s="245">
        <v>19</v>
      </c>
      <c r="B33" s="13" t="s">
        <v>395</v>
      </c>
      <c r="C33" s="3" t="s">
        <v>172</v>
      </c>
      <c r="D33" s="287">
        <v>30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252"/>
    </row>
    <row r="34" spans="1:17" s="29" customFormat="1" ht="13.5" x14ac:dyDescent="0.25">
      <c r="A34" s="245">
        <v>20</v>
      </c>
      <c r="B34" s="13" t="s">
        <v>11</v>
      </c>
      <c r="C34" s="3" t="s">
        <v>173</v>
      </c>
      <c r="D34" s="287">
        <v>150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Q34" s="252"/>
    </row>
    <row r="35" spans="1:17" s="29" customFormat="1" ht="13.5" x14ac:dyDescent="0.25">
      <c r="A35" s="245">
        <v>21</v>
      </c>
      <c r="B35" s="13" t="s">
        <v>12</v>
      </c>
      <c r="C35" s="3" t="s">
        <v>173</v>
      </c>
      <c r="D35" s="287">
        <v>40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252"/>
    </row>
    <row r="36" spans="1:17" s="29" customFormat="1" ht="13.5" x14ac:dyDescent="0.25">
      <c r="A36" s="245">
        <v>22</v>
      </c>
      <c r="B36" s="13" t="s">
        <v>13</v>
      </c>
      <c r="C36" s="3" t="s">
        <v>173</v>
      </c>
      <c r="D36" s="287">
        <v>30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252"/>
    </row>
    <row r="37" spans="1:17" s="29" customFormat="1" ht="13.5" x14ac:dyDescent="0.25">
      <c r="A37" s="245">
        <v>23</v>
      </c>
      <c r="B37" s="13" t="s">
        <v>14</v>
      </c>
      <c r="C37" s="3" t="s">
        <v>173</v>
      </c>
      <c r="D37" s="287">
        <v>20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252"/>
    </row>
    <row r="38" spans="1:17" s="29" customFormat="1" ht="13.5" x14ac:dyDescent="0.25">
      <c r="A38" s="245">
        <v>24</v>
      </c>
      <c r="B38" s="13" t="s">
        <v>848</v>
      </c>
      <c r="C38" s="3" t="s">
        <v>173</v>
      </c>
      <c r="D38" s="287">
        <v>40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252"/>
    </row>
    <row r="39" spans="1:17" s="29" customFormat="1" ht="13.5" x14ac:dyDescent="0.25">
      <c r="A39" s="245">
        <v>25</v>
      </c>
      <c r="B39" s="13" t="s">
        <v>849</v>
      </c>
      <c r="C39" s="3" t="s">
        <v>173</v>
      </c>
      <c r="D39" s="287">
        <v>20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Q39" s="252"/>
    </row>
    <row r="40" spans="1:17" x14ac:dyDescent="0.2">
      <c r="A40" s="245">
        <v>26</v>
      </c>
      <c r="B40" s="13" t="s">
        <v>858</v>
      </c>
      <c r="C40" s="3" t="s">
        <v>173</v>
      </c>
      <c r="D40" s="287">
        <v>20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7" x14ac:dyDescent="0.2">
      <c r="A41" s="245">
        <v>27</v>
      </c>
      <c r="B41" s="13" t="s">
        <v>850</v>
      </c>
      <c r="C41" s="3" t="s">
        <v>173</v>
      </c>
      <c r="D41" s="287">
        <v>30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7" x14ac:dyDescent="0.2">
      <c r="A42" s="245">
        <v>28</v>
      </c>
      <c r="B42" s="13" t="s">
        <v>610</v>
      </c>
      <c r="C42" s="3" t="s">
        <v>173</v>
      </c>
      <c r="D42" s="287">
        <v>150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7" x14ac:dyDescent="0.2">
      <c r="A43" s="245">
        <v>29</v>
      </c>
      <c r="B43" s="13" t="s">
        <v>611</v>
      </c>
      <c r="C43" s="3" t="s">
        <v>173</v>
      </c>
      <c r="D43" s="287">
        <v>40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7" x14ac:dyDescent="0.2">
      <c r="A44" s="245">
        <v>30</v>
      </c>
      <c r="B44" s="13" t="s">
        <v>851</v>
      </c>
      <c r="C44" s="3" t="s">
        <v>173</v>
      </c>
      <c r="D44" s="287">
        <v>30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7" x14ac:dyDescent="0.2">
      <c r="A45" s="245">
        <v>31</v>
      </c>
      <c r="B45" s="13" t="s">
        <v>852</v>
      </c>
      <c r="C45" s="3" t="s">
        <v>173</v>
      </c>
      <c r="D45" s="287">
        <v>30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7" x14ac:dyDescent="0.2">
      <c r="A46" s="245">
        <v>32</v>
      </c>
      <c r="B46" s="13" t="s">
        <v>1083</v>
      </c>
      <c r="C46" s="3" t="s">
        <v>205</v>
      </c>
      <c r="D46" s="287">
        <v>1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7" x14ac:dyDescent="0.2">
      <c r="A47" s="245">
        <v>33</v>
      </c>
      <c r="B47" s="151" t="s">
        <v>1049</v>
      </c>
      <c r="C47" s="12" t="s">
        <v>173</v>
      </c>
      <c r="D47" s="20">
        <v>370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7" x14ac:dyDescent="0.2">
      <c r="A48" s="245">
        <v>34</v>
      </c>
      <c r="B48" s="151" t="s">
        <v>689</v>
      </c>
      <c r="C48" s="12" t="s">
        <v>205</v>
      </c>
      <c r="D48" s="145">
        <v>1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spans="1:15" x14ac:dyDescent="0.2">
      <c r="A49" s="13"/>
      <c r="B49" s="247" t="s">
        <v>1051</v>
      </c>
      <c r="C49" s="11"/>
      <c r="D49" s="145"/>
      <c r="E49" s="20"/>
      <c r="F49" s="20"/>
      <c r="G49" s="17"/>
      <c r="H49" s="17"/>
      <c r="I49" s="17"/>
      <c r="J49" s="17"/>
      <c r="K49" s="20"/>
      <c r="L49" s="20"/>
      <c r="M49" s="20"/>
      <c r="N49" s="20"/>
      <c r="O49" s="20"/>
    </row>
    <row r="50" spans="1:15" x14ac:dyDescent="0.2">
      <c r="A50" s="13"/>
      <c r="B50" s="253" t="s">
        <v>1052</v>
      </c>
      <c r="C50" s="248"/>
      <c r="D50" s="145"/>
      <c r="E50" s="20"/>
      <c r="F50" s="20"/>
      <c r="G50" s="17"/>
      <c r="H50" s="17"/>
      <c r="I50" s="17"/>
      <c r="J50" s="17"/>
      <c r="K50" s="20"/>
      <c r="L50" s="20"/>
      <c r="M50" s="20"/>
      <c r="N50" s="20"/>
      <c r="O50" s="20"/>
    </row>
    <row r="51" spans="1:15" x14ac:dyDescent="0.2">
      <c r="A51" s="13"/>
      <c r="B51" s="48" t="s">
        <v>1053</v>
      </c>
      <c r="C51" s="11"/>
      <c r="D51" s="145"/>
      <c r="E51" s="20"/>
      <c r="F51" s="20"/>
      <c r="G51" s="17"/>
      <c r="H51" s="17"/>
      <c r="I51" s="17"/>
      <c r="J51" s="17"/>
      <c r="K51" s="20"/>
      <c r="L51" s="20"/>
      <c r="M51" s="20"/>
      <c r="N51" s="20"/>
      <c r="O51" s="20"/>
    </row>
    <row r="52" spans="1:15" x14ac:dyDescent="0.2">
      <c r="D52" s="54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</row>
    <row r="53" spans="1:15" x14ac:dyDescent="0.2">
      <c r="D53" s="54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</row>
    <row r="54" spans="1:15" x14ac:dyDescent="0.2">
      <c r="D54" s="54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</row>
    <row r="55" spans="1:15" s="31" customFormat="1" ht="18" x14ac:dyDescent="0.2">
      <c r="B55" s="217" t="s">
        <v>1340</v>
      </c>
      <c r="D55" s="218"/>
      <c r="F55" s="217" t="s">
        <v>1342</v>
      </c>
      <c r="G55" s="217"/>
      <c r="H55" s="218"/>
      <c r="I55" s="218"/>
      <c r="J55" s="219"/>
      <c r="K55" s="219"/>
      <c r="L55" s="219"/>
      <c r="M55" s="219"/>
      <c r="N55" s="219"/>
      <c r="O55" s="219"/>
    </row>
    <row r="56" spans="1:15" s="31" customFormat="1" ht="18" x14ac:dyDescent="0.2">
      <c r="B56" s="220" t="s">
        <v>1132</v>
      </c>
      <c r="D56" s="221"/>
      <c r="E56" s="219"/>
      <c r="F56" s="222"/>
      <c r="G56" s="222"/>
      <c r="J56" s="220" t="s">
        <v>1132</v>
      </c>
      <c r="K56" s="219"/>
      <c r="L56" s="223"/>
      <c r="M56" s="223"/>
      <c r="N56" s="223"/>
      <c r="O56" s="219"/>
    </row>
    <row r="57" spans="1:15" s="31" customFormat="1" x14ac:dyDescent="0.2">
      <c r="B57" s="220"/>
      <c r="D57" s="221"/>
      <c r="E57" s="219"/>
      <c r="H57" s="224"/>
      <c r="I57" s="224"/>
      <c r="J57" s="219"/>
      <c r="K57" s="219"/>
      <c r="L57" s="223"/>
      <c r="M57" s="223"/>
      <c r="N57" s="223"/>
      <c r="O57" s="219"/>
    </row>
    <row r="58" spans="1:15" s="31" customFormat="1" x14ac:dyDescent="0.2">
      <c r="B58" s="217" t="s">
        <v>1341</v>
      </c>
      <c r="D58" s="224"/>
      <c r="E58" s="219"/>
      <c r="F58" s="217" t="s">
        <v>1343</v>
      </c>
      <c r="G58" s="217"/>
      <c r="H58" s="219"/>
      <c r="I58" s="219"/>
      <c r="J58" s="219"/>
      <c r="K58" s="219"/>
      <c r="L58" s="223"/>
      <c r="M58" s="223"/>
      <c r="N58" s="223"/>
      <c r="O58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48" right="0.43" top="1" bottom="1" header="0.5" footer="0.5"/>
  <pageSetup paperSize="9" orientation="landscape" horizontalDpi="4294967293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89"/>
  <sheetViews>
    <sheetView showZeros="0" workbookViewId="0">
      <selection activeCell="J18" sqref="J18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4.7109375" style="5" customWidth="1"/>
    <col min="4" max="4" width="5.7109375" style="5" customWidth="1"/>
    <col min="5" max="5" width="5" style="19" customWidth="1"/>
    <col min="6" max="6" width="5.7109375" style="5" customWidth="1"/>
    <col min="7" max="8" width="6.5703125" style="5" customWidth="1"/>
    <col min="9" max="9" width="7.28515625" style="5" customWidth="1"/>
    <col min="10" max="11" width="7" style="5" customWidth="1"/>
    <col min="12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15" t="s">
        <v>818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8" x14ac:dyDescent="0.2">
      <c r="A2" s="315" t="s">
        <v>1154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</row>
    <row r="3" spans="1:18" x14ac:dyDescent="0.2">
      <c r="F3" s="27"/>
    </row>
    <row r="4" spans="1:18" x14ac:dyDescent="0.2">
      <c r="A4" s="109" t="s">
        <v>1126</v>
      </c>
    </row>
    <row r="5" spans="1:18" x14ac:dyDescent="0.2">
      <c r="A5" s="5" t="s">
        <v>1144</v>
      </c>
    </row>
    <row r="6" spans="1:18" x14ac:dyDescent="0.2">
      <c r="A6" s="5" t="s">
        <v>844</v>
      </c>
    </row>
    <row r="7" spans="1:18" x14ac:dyDescent="0.2">
      <c r="A7" s="5" t="s">
        <v>1127</v>
      </c>
    </row>
    <row r="8" spans="1:18" x14ac:dyDescent="0.2">
      <c r="A8" s="5" t="s">
        <v>1330</v>
      </c>
      <c r="K8" s="5" t="s">
        <v>181</v>
      </c>
      <c r="M8" s="320"/>
      <c r="N8" s="315"/>
      <c r="O8" s="28" t="s">
        <v>626</v>
      </c>
      <c r="P8" s="30"/>
    </row>
    <row r="9" spans="1:18" x14ac:dyDescent="0.2">
      <c r="K9" s="72"/>
      <c r="L9" s="6" t="s">
        <v>1134</v>
      </c>
      <c r="M9" s="140"/>
      <c r="N9" s="54"/>
    </row>
    <row r="10" spans="1:18" x14ac:dyDescent="0.2">
      <c r="A10" s="5" t="s">
        <v>1283</v>
      </c>
    </row>
    <row r="11" spans="1:18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8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8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8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8" s="29" customFormat="1" ht="13.5" x14ac:dyDescent="0.25">
      <c r="A15" s="245">
        <v>1</v>
      </c>
      <c r="B15" s="256" t="s">
        <v>1308</v>
      </c>
      <c r="C15" s="256" t="s">
        <v>1284</v>
      </c>
      <c r="D15" s="257" t="s">
        <v>1285</v>
      </c>
      <c r="E15" s="22" t="s">
        <v>701</v>
      </c>
      <c r="F15" s="20"/>
      <c r="G15" s="20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f>A15+1</f>
        <v>2</v>
      </c>
      <c r="B16" s="256" t="s">
        <v>354</v>
      </c>
      <c r="C16" s="256" t="s">
        <v>1286</v>
      </c>
      <c r="D16" s="257" t="s">
        <v>1285</v>
      </c>
      <c r="E16" s="22" t="s">
        <v>701</v>
      </c>
      <c r="F16" s="20"/>
      <c r="G16" s="20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f t="shared" ref="A17:A79" si="0">A16+1</f>
        <v>3</v>
      </c>
      <c r="B17" s="256" t="s">
        <v>355</v>
      </c>
      <c r="C17" s="256" t="s">
        <v>1286</v>
      </c>
      <c r="D17" s="257" t="s">
        <v>1285</v>
      </c>
      <c r="E17" s="22" t="s">
        <v>701</v>
      </c>
      <c r="F17" s="20"/>
      <c r="G17" s="20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f t="shared" si="0"/>
        <v>4</v>
      </c>
      <c r="B18" s="256" t="s">
        <v>356</v>
      </c>
      <c r="C18" s="256" t="s">
        <v>1286</v>
      </c>
      <c r="D18" s="257" t="s">
        <v>1285</v>
      </c>
      <c r="E18" s="22" t="s">
        <v>701</v>
      </c>
      <c r="F18" s="20"/>
      <c r="G18" s="20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13.5" x14ac:dyDescent="0.25">
      <c r="A19" s="245">
        <f t="shared" si="0"/>
        <v>5</v>
      </c>
      <c r="B19" s="256" t="s">
        <v>357</v>
      </c>
      <c r="C19" s="256" t="s">
        <v>1287</v>
      </c>
      <c r="D19" s="257" t="s">
        <v>1285</v>
      </c>
      <c r="E19" s="22" t="s">
        <v>701</v>
      </c>
      <c r="F19" s="20"/>
      <c r="G19" s="20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13.5" x14ac:dyDescent="0.25">
      <c r="A20" s="245">
        <f t="shared" si="0"/>
        <v>6</v>
      </c>
      <c r="B20" s="258" t="s">
        <v>353</v>
      </c>
      <c r="C20" s="258" t="s">
        <v>1287</v>
      </c>
      <c r="D20" s="257" t="s">
        <v>1285</v>
      </c>
      <c r="E20" s="22" t="s">
        <v>701</v>
      </c>
      <c r="F20" s="20"/>
      <c r="G20" s="20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13.5" x14ac:dyDescent="0.25">
      <c r="A21" s="245">
        <f t="shared" si="0"/>
        <v>7</v>
      </c>
      <c r="B21" s="258" t="s">
        <v>703</v>
      </c>
      <c r="C21" s="258" t="s">
        <v>1287</v>
      </c>
      <c r="D21" s="257" t="s">
        <v>1285</v>
      </c>
      <c r="E21" s="22" t="s">
        <v>701</v>
      </c>
      <c r="F21" s="20"/>
      <c r="G21" s="20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13.5" x14ac:dyDescent="0.25">
      <c r="A22" s="245">
        <f t="shared" si="0"/>
        <v>8</v>
      </c>
      <c r="B22" s="47" t="s">
        <v>1004</v>
      </c>
      <c r="C22" s="47"/>
      <c r="D22" s="257" t="s">
        <v>172</v>
      </c>
      <c r="E22" s="22" t="s">
        <v>1005</v>
      </c>
      <c r="F22" s="20"/>
      <c r="G22" s="20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13.5" x14ac:dyDescent="0.25">
      <c r="A23" s="245">
        <f t="shared" si="0"/>
        <v>9</v>
      </c>
      <c r="B23" s="47" t="s">
        <v>1006</v>
      </c>
      <c r="C23" s="47"/>
      <c r="D23" s="257" t="s">
        <v>172</v>
      </c>
      <c r="E23" s="22" t="s">
        <v>701</v>
      </c>
      <c r="F23" s="20"/>
      <c r="G23" s="20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25.5" x14ac:dyDescent="0.25">
      <c r="A24" s="245">
        <f t="shared" si="0"/>
        <v>10</v>
      </c>
      <c r="B24" s="47" t="s">
        <v>1288</v>
      </c>
      <c r="C24" s="47" t="s">
        <v>1289</v>
      </c>
      <c r="D24" s="257" t="s">
        <v>1285</v>
      </c>
      <c r="E24" s="22" t="s">
        <v>701</v>
      </c>
      <c r="F24" s="20"/>
      <c r="G24" s="20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f t="shared" si="0"/>
        <v>11</v>
      </c>
      <c r="B25" s="47" t="s">
        <v>1290</v>
      </c>
      <c r="C25" s="47" t="s">
        <v>1289</v>
      </c>
      <c r="D25" s="257" t="s">
        <v>1285</v>
      </c>
      <c r="E25" s="22" t="s">
        <v>701</v>
      </c>
      <c r="F25" s="20"/>
      <c r="G25" s="20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25.5" x14ac:dyDescent="0.25">
      <c r="A26" s="245">
        <f t="shared" si="0"/>
        <v>12</v>
      </c>
      <c r="B26" s="47" t="s">
        <v>358</v>
      </c>
      <c r="C26" s="47" t="s">
        <v>1291</v>
      </c>
      <c r="D26" s="257" t="s">
        <v>172</v>
      </c>
      <c r="E26" s="22" t="s">
        <v>701</v>
      </c>
      <c r="F26" s="20"/>
      <c r="G26" s="20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f t="shared" si="0"/>
        <v>13</v>
      </c>
      <c r="B27" s="47" t="s">
        <v>920</v>
      </c>
      <c r="C27" s="47" t="s">
        <v>1291</v>
      </c>
      <c r="D27" s="257" t="s">
        <v>172</v>
      </c>
      <c r="E27" s="22" t="s">
        <v>701</v>
      </c>
      <c r="F27" s="20"/>
      <c r="G27" s="20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13.5" x14ac:dyDescent="0.25">
      <c r="A28" s="245">
        <f t="shared" si="0"/>
        <v>14</v>
      </c>
      <c r="B28" s="262" t="s">
        <v>439</v>
      </c>
      <c r="C28" s="262" t="s">
        <v>1291</v>
      </c>
      <c r="D28" s="257" t="s">
        <v>172</v>
      </c>
      <c r="E28" s="22" t="s">
        <v>1005</v>
      </c>
      <c r="F28" s="20"/>
      <c r="G28" s="20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25.5" x14ac:dyDescent="0.25">
      <c r="A29" s="245">
        <f t="shared" si="0"/>
        <v>15</v>
      </c>
      <c r="B29" s="47" t="s">
        <v>359</v>
      </c>
      <c r="C29" s="47" t="s">
        <v>1291</v>
      </c>
      <c r="D29" s="257" t="s">
        <v>172</v>
      </c>
      <c r="E29" s="22" t="s">
        <v>701</v>
      </c>
      <c r="F29" s="20"/>
      <c r="G29" s="20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13.5" x14ac:dyDescent="0.25">
      <c r="A30" s="245">
        <f t="shared" si="0"/>
        <v>16</v>
      </c>
      <c r="B30" s="47" t="s">
        <v>686</v>
      </c>
      <c r="C30" s="47" t="s">
        <v>1291</v>
      </c>
      <c r="D30" s="257" t="s">
        <v>1285</v>
      </c>
      <c r="E30" s="22" t="s">
        <v>701</v>
      </c>
      <c r="F30" s="20"/>
      <c r="G30" s="20"/>
      <c r="H30" s="22"/>
      <c r="I30" s="22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25.5" x14ac:dyDescent="0.25">
      <c r="A31" s="245">
        <f t="shared" si="0"/>
        <v>17</v>
      </c>
      <c r="B31" s="47" t="s">
        <v>360</v>
      </c>
      <c r="C31" s="47" t="s">
        <v>1291</v>
      </c>
      <c r="D31" s="257" t="s">
        <v>1285</v>
      </c>
      <c r="E31" s="22" t="s">
        <v>701</v>
      </c>
      <c r="F31" s="20"/>
      <c r="G31" s="20"/>
      <c r="H31" s="22"/>
      <c r="I31" s="22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25.5" x14ac:dyDescent="0.25">
      <c r="A32" s="245">
        <f t="shared" si="0"/>
        <v>18</v>
      </c>
      <c r="B32" s="47" t="s">
        <v>1292</v>
      </c>
      <c r="C32" s="47" t="s">
        <v>1293</v>
      </c>
      <c r="D32" s="257" t="s">
        <v>1285</v>
      </c>
      <c r="E32" s="22" t="s">
        <v>701</v>
      </c>
      <c r="F32" s="20"/>
      <c r="G32" s="20"/>
      <c r="H32" s="22"/>
      <c r="I32" s="22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f t="shared" si="0"/>
        <v>19</v>
      </c>
      <c r="B33" s="259" t="s">
        <v>687</v>
      </c>
      <c r="C33" s="259" t="s">
        <v>1291</v>
      </c>
      <c r="D33" s="257" t="s">
        <v>1285</v>
      </c>
      <c r="E33" s="22" t="s">
        <v>701</v>
      </c>
      <c r="F33" s="20"/>
      <c r="G33" s="20"/>
      <c r="H33" s="22"/>
      <c r="I33" s="22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13.5" x14ac:dyDescent="0.25">
      <c r="A34" s="245">
        <f t="shared" si="0"/>
        <v>20</v>
      </c>
      <c r="B34" s="258" t="s">
        <v>572</v>
      </c>
      <c r="C34" s="258"/>
      <c r="D34" s="257" t="s">
        <v>172</v>
      </c>
      <c r="E34" s="22" t="s">
        <v>701</v>
      </c>
      <c r="F34" s="20"/>
      <c r="G34" s="20"/>
      <c r="H34" s="22"/>
      <c r="I34" s="22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f t="shared" si="0"/>
        <v>21</v>
      </c>
      <c r="B35" s="258" t="s">
        <v>1294</v>
      </c>
      <c r="C35" s="258" t="s">
        <v>1295</v>
      </c>
      <c r="D35" s="257" t="s">
        <v>1285</v>
      </c>
      <c r="E35" s="22" t="s">
        <v>1005</v>
      </c>
      <c r="F35" s="20"/>
      <c r="G35" s="20"/>
      <c r="H35" s="22"/>
      <c r="I35" s="121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13.5" x14ac:dyDescent="0.25">
      <c r="A36" s="245">
        <f t="shared" si="0"/>
        <v>22</v>
      </c>
      <c r="B36" s="258" t="s">
        <v>574</v>
      </c>
      <c r="C36" s="258"/>
      <c r="D36" s="257" t="s">
        <v>172</v>
      </c>
      <c r="E36" s="22" t="s">
        <v>363</v>
      </c>
      <c r="F36" s="20"/>
      <c r="G36" s="20"/>
      <c r="H36" s="22"/>
      <c r="I36" s="121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f t="shared" si="0"/>
        <v>23</v>
      </c>
      <c r="B37" s="258" t="s">
        <v>575</v>
      </c>
      <c r="C37" s="258"/>
      <c r="D37" s="257" t="s">
        <v>172</v>
      </c>
      <c r="E37" s="22" t="s">
        <v>926</v>
      </c>
      <c r="F37" s="20"/>
      <c r="G37" s="20"/>
      <c r="H37" s="22"/>
      <c r="I37" s="121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f t="shared" si="0"/>
        <v>24</v>
      </c>
      <c r="B38" s="258" t="s">
        <v>576</v>
      </c>
      <c r="C38" s="258"/>
      <c r="D38" s="257" t="s">
        <v>172</v>
      </c>
      <c r="E38" s="22" t="s">
        <v>926</v>
      </c>
      <c r="F38" s="20"/>
      <c r="G38" s="20"/>
      <c r="H38" s="22"/>
      <c r="I38" s="121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f t="shared" si="0"/>
        <v>25</v>
      </c>
      <c r="B39" s="258" t="s">
        <v>1296</v>
      </c>
      <c r="C39" s="258"/>
      <c r="D39" s="257" t="s">
        <v>172</v>
      </c>
      <c r="E39" s="22" t="s">
        <v>701</v>
      </c>
      <c r="F39" s="20"/>
      <c r="G39" s="20"/>
      <c r="H39" s="22"/>
      <c r="I39" s="121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f t="shared" si="0"/>
        <v>26</v>
      </c>
      <c r="B40" s="258" t="s">
        <v>924</v>
      </c>
      <c r="C40" s="258"/>
      <c r="D40" s="257" t="s">
        <v>172</v>
      </c>
      <c r="E40" s="22" t="s">
        <v>1005</v>
      </c>
      <c r="F40" s="20"/>
      <c r="G40" s="20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f t="shared" si="0"/>
        <v>27</v>
      </c>
      <c r="B41" s="258" t="s">
        <v>927</v>
      </c>
      <c r="C41" s="258"/>
      <c r="D41" s="257" t="s">
        <v>172</v>
      </c>
      <c r="E41" s="22" t="s">
        <v>926</v>
      </c>
      <c r="F41" s="20"/>
      <c r="G41" s="20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f t="shared" si="0"/>
        <v>28</v>
      </c>
      <c r="B42" s="258" t="s">
        <v>1297</v>
      </c>
      <c r="C42" s="258"/>
      <c r="D42" s="257" t="s">
        <v>172</v>
      </c>
      <c r="E42" s="22" t="s">
        <v>577</v>
      </c>
      <c r="F42" s="20"/>
      <c r="G42" s="20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f t="shared" si="0"/>
        <v>29</v>
      </c>
      <c r="B43" s="258" t="s">
        <v>929</v>
      </c>
      <c r="C43" s="258"/>
      <c r="D43" s="257" t="s">
        <v>172</v>
      </c>
      <c r="E43" s="22" t="s">
        <v>577</v>
      </c>
      <c r="F43" s="20"/>
      <c r="G43" s="20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f t="shared" si="0"/>
        <v>30</v>
      </c>
      <c r="B44" s="258" t="s">
        <v>930</v>
      </c>
      <c r="C44" s="258"/>
      <c r="D44" s="257" t="s">
        <v>172</v>
      </c>
      <c r="E44" s="22" t="s">
        <v>928</v>
      </c>
      <c r="F44" s="20"/>
      <c r="G44" s="20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f t="shared" si="0"/>
        <v>31</v>
      </c>
      <c r="B45" s="258" t="s">
        <v>546</v>
      </c>
      <c r="C45" s="258"/>
      <c r="D45" s="257" t="s">
        <v>172</v>
      </c>
      <c r="E45" s="22" t="s">
        <v>928</v>
      </c>
      <c r="F45" s="20"/>
      <c r="G45" s="20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f t="shared" si="0"/>
        <v>32</v>
      </c>
      <c r="B46" s="256" t="s">
        <v>547</v>
      </c>
      <c r="C46" s="256"/>
      <c r="D46" s="257" t="s">
        <v>172</v>
      </c>
      <c r="E46" s="22" t="s">
        <v>1005</v>
      </c>
      <c r="F46" s="20"/>
      <c r="G46" s="20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f t="shared" si="0"/>
        <v>33</v>
      </c>
      <c r="B47" s="258" t="s">
        <v>1298</v>
      </c>
      <c r="C47" s="258"/>
      <c r="D47" s="257" t="s">
        <v>172</v>
      </c>
      <c r="E47" s="22" t="s">
        <v>701</v>
      </c>
      <c r="F47" s="20"/>
      <c r="G47" s="20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f t="shared" si="0"/>
        <v>34</v>
      </c>
      <c r="B48" s="258" t="s">
        <v>898</v>
      </c>
      <c r="C48" s="258"/>
      <c r="D48" s="257" t="s">
        <v>172</v>
      </c>
      <c r="E48" s="22" t="s">
        <v>1005</v>
      </c>
      <c r="F48" s="20"/>
      <c r="G48" s="20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f t="shared" si="0"/>
        <v>35</v>
      </c>
      <c r="B49" s="258" t="s">
        <v>549</v>
      </c>
      <c r="C49" s="258"/>
      <c r="D49" s="257" t="s">
        <v>172</v>
      </c>
      <c r="E49" s="22" t="s">
        <v>701</v>
      </c>
      <c r="F49" s="20"/>
      <c r="G49" s="20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2.75" customHeight="1" x14ac:dyDescent="0.25">
      <c r="A50" s="245">
        <f t="shared" si="0"/>
        <v>36</v>
      </c>
      <c r="B50" s="258" t="s">
        <v>550</v>
      </c>
      <c r="C50" s="258"/>
      <c r="D50" s="257" t="s">
        <v>172</v>
      </c>
      <c r="E50" s="22" t="s">
        <v>1003</v>
      </c>
      <c r="F50" s="20"/>
      <c r="G50" s="20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2.75" customHeight="1" x14ac:dyDescent="0.25">
      <c r="A51" s="245">
        <f t="shared" si="0"/>
        <v>37</v>
      </c>
      <c r="B51" s="258" t="s">
        <v>551</v>
      </c>
      <c r="C51" s="258"/>
      <c r="D51" s="257" t="s">
        <v>172</v>
      </c>
      <c r="E51" s="22" t="s">
        <v>701</v>
      </c>
      <c r="F51" s="20"/>
      <c r="G51" s="20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f t="shared" si="0"/>
        <v>38</v>
      </c>
      <c r="B52" s="258" t="s">
        <v>1299</v>
      </c>
      <c r="C52" s="258" t="s">
        <v>1300</v>
      </c>
      <c r="D52" s="257" t="s">
        <v>172</v>
      </c>
      <c r="E52" s="22" t="s">
        <v>1057</v>
      </c>
      <c r="F52" s="20"/>
      <c r="G52" s="20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f t="shared" si="0"/>
        <v>39</v>
      </c>
      <c r="B53" s="258" t="s">
        <v>1301</v>
      </c>
      <c r="C53" s="258" t="s">
        <v>1300</v>
      </c>
      <c r="D53" s="257" t="s">
        <v>172</v>
      </c>
      <c r="E53" s="22" t="s">
        <v>1005</v>
      </c>
      <c r="F53" s="20"/>
      <c r="G53" s="20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f t="shared" si="0"/>
        <v>40</v>
      </c>
      <c r="B54" s="258" t="s">
        <v>945</v>
      </c>
      <c r="C54" s="258" t="s">
        <v>1302</v>
      </c>
      <c r="D54" s="257" t="s">
        <v>172</v>
      </c>
      <c r="E54" s="22" t="s">
        <v>1057</v>
      </c>
      <c r="F54" s="20"/>
      <c r="G54" s="20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f t="shared" si="0"/>
        <v>41</v>
      </c>
      <c r="B55" s="256" t="s">
        <v>946</v>
      </c>
      <c r="C55" s="256" t="s">
        <v>1302</v>
      </c>
      <c r="D55" s="257" t="s">
        <v>172</v>
      </c>
      <c r="E55" s="22" t="s">
        <v>1005</v>
      </c>
      <c r="F55" s="20"/>
      <c r="G55" s="20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f t="shared" si="0"/>
        <v>42</v>
      </c>
      <c r="B56" s="256" t="s">
        <v>947</v>
      </c>
      <c r="C56" s="256"/>
      <c r="D56" s="257" t="s">
        <v>172</v>
      </c>
      <c r="E56" s="22" t="s">
        <v>361</v>
      </c>
      <c r="F56" s="20"/>
      <c r="G56" s="20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f t="shared" si="0"/>
        <v>43</v>
      </c>
      <c r="B57" s="258" t="s">
        <v>1058</v>
      </c>
      <c r="C57" s="258"/>
      <c r="D57" s="257" t="s">
        <v>172</v>
      </c>
      <c r="E57" s="22" t="s">
        <v>701</v>
      </c>
      <c r="F57" s="20"/>
      <c r="G57" s="20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f t="shared" si="0"/>
        <v>44</v>
      </c>
      <c r="B58" s="258" t="s">
        <v>221</v>
      </c>
      <c r="C58" s="258"/>
      <c r="D58" s="257" t="s">
        <v>172</v>
      </c>
      <c r="E58" s="22" t="s">
        <v>701</v>
      </c>
      <c r="F58" s="20"/>
      <c r="G58" s="20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f t="shared" si="0"/>
        <v>45</v>
      </c>
      <c r="B59" s="256" t="s">
        <v>1100</v>
      </c>
      <c r="C59" s="256"/>
      <c r="D59" s="257" t="s">
        <v>173</v>
      </c>
      <c r="E59" s="22" t="s">
        <v>928</v>
      </c>
      <c r="F59" s="20"/>
      <c r="G59" s="20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f t="shared" si="0"/>
        <v>46</v>
      </c>
      <c r="B60" s="288" t="s">
        <v>1303</v>
      </c>
      <c r="C60" s="288"/>
      <c r="D60" s="257" t="s">
        <v>173</v>
      </c>
      <c r="E60" s="22" t="s">
        <v>928</v>
      </c>
      <c r="F60" s="20"/>
      <c r="G60" s="20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f t="shared" si="0"/>
        <v>47</v>
      </c>
      <c r="B61" s="258" t="s">
        <v>44</v>
      </c>
      <c r="C61" s="258"/>
      <c r="D61" s="257" t="s">
        <v>173</v>
      </c>
      <c r="E61" s="22" t="s">
        <v>50</v>
      </c>
      <c r="F61" s="20"/>
      <c r="G61" s="20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f t="shared" si="0"/>
        <v>48</v>
      </c>
      <c r="B62" s="258" t="s">
        <v>223</v>
      </c>
      <c r="C62" s="258"/>
      <c r="D62" s="257" t="s">
        <v>173</v>
      </c>
      <c r="E62" s="22" t="s">
        <v>50</v>
      </c>
      <c r="F62" s="20"/>
      <c r="G62" s="20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s="29" customFormat="1" ht="13.5" x14ac:dyDescent="0.25">
      <c r="A63" s="245">
        <f t="shared" si="0"/>
        <v>49</v>
      </c>
      <c r="B63" s="288" t="s">
        <v>1304</v>
      </c>
      <c r="C63" s="288"/>
      <c r="D63" s="257" t="s">
        <v>173</v>
      </c>
      <c r="E63" s="22" t="s">
        <v>49</v>
      </c>
      <c r="F63" s="20"/>
      <c r="G63" s="20"/>
      <c r="H63" s="22"/>
      <c r="I63" s="121"/>
      <c r="J63" s="22"/>
      <c r="K63" s="22"/>
      <c r="L63" s="22"/>
      <c r="M63" s="22"/>
      <c r="N63" s="22"/>
      <c r="O63" s="22"/>
      <c r="P63" s="22"/>
      <c r="R63" s="252"/>
    </row>
    <row r="64" spans="1:18" s="29" customFormat="1" ht="13.5" x14ac:dyDescent="0.25">
      <c r="A64" s="245">
        <f t="shared" si="0"/>
        <v>50</v>
      </c>
      <c r="B64" s="256" t="s">
        <v>1305</v>
      </c>
      <c r="C64" s="256"/>
      <c r="D64" s="257" t="s">
        <v>173</v>
      </c>
      <c r="E64" s="22" t="s">
        <v>45</v>
      </c>
      <c r="F64" s="20"/>
      <c r="G64" s="20"/>
      <c r="H64" s="22"/>
      <c r="I64" s="121"/>
      <c r="J64" s="22"/>
      <c r="K64" s="22"/>
      <c r="L64" s="22"/>
      <c r="M64" s="22"/>
      <c r="N64" s="22"/>
      <c r="O64" s="22"/>
      <c r="P64" s="22"/>
      <c r="R64" s="252"/>
    </row>
    <row r="65" spans="1:18" s="29" customFormat="1" ht="13.5" x14ac:dyDescent="0.25">
      <c r="A65" s="245">
        <f t="shared" si="0"/>
        <v>51</v>
      </c>
      <c r="B65" s="256" t="s">
        <v>362</v>
      </c>
      <c r="C65" s="256"/>
      <c r="D65" s="257" t="s">
        <v>173</v>
      </c>
      <c r="E65" s="260" t="s">
        <v>577</v>
      </c>
      <c r="F65" s="20"/>
      <c r="G65" s="20"/>
      <c r="H65" s="22"/>
      <c r="I65" s="121"/>
      <c r="J65" s="22"/>
      <c r="K65" s="22"/>
      <c r="L65" s="22"/>
      <c r="M65" s="22"/>
      <c r="N65" s="22"/>
      <c r="O65" s="22"/>
      <c r="P65" s="22"/>
      <c r="R65" s="252"/>
    </row>
    <row r="66" spans="1:18" s="29" customFormat="1" ht="13.5" x14ac:dyDescent="0.25">
      <c r="A66" s="245">
        <f t="shared" si="0"/>
        <v>52</v>
      </c>
      <c r="B66" s="256" t="s">
        <v>52</v>
      </c>
      <c r="C66" s="256"/>
      <c r="D66" s="257" t="s">
        <v>173</v>
      </c>
      <c r="E66" s="260" t="s">
        <v>50</v>
      </c>
      <c r="F66" s="20"/>
      <c r="G66" s="20"/>
      <c r="H66" s="22"/>
      <c r="I66" s="121"/>
      <c r="J66" s="22"/>
      <c r="K66" s="22"/>
      <c r="L66" s="22"/>
      <c r="M66" s="22"/>
      <c r="N66" s="22"/>
      <c r="O66" s="22"/>
      <c r="P66" s="22"/>
      <c r="R66" s="252"/>
    </row>
    <row r="67" spans="1:18" s="29" customFormat="1" ht="13.5" x14ac:dyDescent="0.25">
      <c r="A67" s="245">
        <f t="shared" si="0"/>
        <v>53</v>
      </c>
      <c r="B67" s="256" t="s">
        <v>53</v>
      </c>
      <c r="C67" s="256"/>
      <c r="D67" s="257" t="s">
        <v>1285</v>
      </c>
      <c r="E67" s="260" t="s">
        <v>363</v>
      </c>
      <c r="F67" s="20"/>
      <c r="G67" s="20"/>
      <c r="H67" s="22"/>
      <c r="I67" s="121"/>
      <c r="J67" s="22"/>
      <c r="K67" s="22"/>
      <c r="L67" s="22"/>
      <c r="M67" s="22"/>
      <c r="N67" s="22"/>
      <c r="O67" s="22"/>
      <c r="P67" s="22"/>
      <c r="R67" s="252"/>
    </row>
    <row r="68" spans="1:18" s="29" customFormat="1" ht="13.5" x14ac:dyDescent="0.25">
      <c r="A68" s="245">
        <f t="shared" si="0"/>
        <v>54</v>
      </c>
      <c r="B68" s="256" t="s">
        <v>54</v>
      </c>
      <c r="C68" s="256"/>
      <c r="D68" s="257" t="s">
        <v>1285</v>
      </c>
      <c r="E68" s="260" t="s">
        <v>1003</v>
      </c>
      <c r="F68" s="20"/>
      <c r="G68" s="20"/>
      <c r="H68" s="22"/>
      <c r="I68" s="121"/>
      <c r="J68" s="22"/>
      <c r="K68" s="22"/>
      <c r="L68" s="22"/>
      <c r="M68" s="22"/>
      <c r="N68" s="22"/>
      <c r="O68" s="22"/>
      <c r="P68" s="22"/>
      <c r="R68" s="252"/>
    </row>
    <row r="69" spans="1:18" s="29" customFormat="1" ht="13.5" x14ac:dyDescent="0.25">
      <c r="A69" s="245">
        <f t="shared" si="0"/>
        <v>55</v>
      </c>
      <c r="B69" s="256" t="s">
        <v>55</v>
      </c>
      <c r="C69" s="256"/>
      <c r="D69" s="257" t="s">
        <v>1285</v>
      </c>
      <c r="E69" s="260" t="s">
        <v>50</v>
      </c>
      <c r="F69" s="20"/>
      <c r="G69" s="20"/>
      <c r="H69" s="22"/>
      <c r="I69" s="121"/>
      <c r="J69" s="22"/>
      <c r="K69" s="22"/>
      <c r="L69" s="22"/>
      <c r="M69" s="22"/>
      <c r="N69" s="22"/>
      <c r="O69" s="22"/>
      <c r="P69" s="22"/>
      <c r="R69" s="252"/>
    </row>
    <row r="70" spans="1:18" s="29" customFormat="1" ht="13.5" x14ac:dyDescent="0.25">
      <c r="A70" s="245">
        <f t="shared" si="0"/>
        <v>56</v>
      </c>
      <c r="B70" s="256" t="s">
        <v>56</v>
      </c>
      <c r="C70" s="256"/>
      <c r="D70" s="257" t="s">
        <v>1285</v>
      </c>
      <c r="E70" s="260" t="s">
        <v>577</v>
      </c>
      <c r="F70" s="20"/>
      <c r="G70" s="20"/>
      <c r="H70" s="22"/>
      <c r="I70" s="121"/>
      <c r="J70" s="22"/>
      <c r="K70" s="22"/>
      <c r="L70" s="22"/>
      <c r="M70" s="22"/>
      <c r="N70" s="22"/>
      <c r="O70" s="22"/>
      <c r="P70" s="22"/>
      <c r="R70" s="252"/>
    </row>
    <row r="71" spans="1:18" s="29" customFormat="1" ht="13.5" x14ac:dyDescent="0.25">
      <c r="A71" s="245">
        <f t="shared" si="0"/>
        <v>57</v>
      </c>
      <c r="B71" s="256" t="s">
        <v>58</v>
      </c>
      <c r="C71" s="256"/>
      <c r="D71" s="257" t="s">
        <v>1169</v>
      </c>
      <c r="E71" s="260" t="s">
        <v>1057</v>
      </c>
      <c r="F71" s="20"/>
      <c r="G71" s="20"/>
      <c r="H71" s="22"/>
      <c r="I71" s="121"/>
      <c r="J71" s="22"/>
      <c r="K71" s="22"/>
      <c r="L71" s="22"/>
      <c r="M71" s="22"/>
      <c r="N71" s="22"/>
      <c r="O71" s="22"/>
      <c r="P71" s="22"/>
      <c r="R71" s="252"/>
    </row>
    <row r="72" spans="1:18" s="29" customFormat="1" ht="13.5" x14ac:dyDescent="0.25">
      <c r="A72" s="245">
        <f t="shared" si="0"/>
        <v>58</v>
      </c>
      <c r="B72" s="256" t="s">
        <v>1306</v>
      </c>
      <c r="C72" s="256"/>
      <c r="D72" s="257" t="s">
        <v>1169</v>
      </c>
      <c r="E72" s="260" t="s">
        <v>1005</v>
      </c>
      <c r="F72" s="20"/>
      <c r="G72" s="20"/>
      <c r="H72" s="22"/>
      <c r="I72" s="121"/>
      <c r="J72" s="22"/>
      <c r="K72" s="22"/>
      <c r="L72" s="22"/>
      <c r="M72" s="22"/>
      <c r="N72" s="22"/>
      <c r="O72" s="22"/>
      <c r="P72" s="22"/>
      <c r="R72" s="252"/>
    </row>
    <row r="73" spans="1:18" s="29" customFormat="1" ht="13.5" x14ac:dyDescent="0.25">
      <c r="A73" s="245">
        <f t="shared" si="0"/>
        <v>59</v>
      </c>
      <c r="B73" s="256" t="s">
        <v>59</v>
      </c>
      <c r="C73" s="256"/>
      <c r="D73" s="257" t="s">
        <v>173</v>
      </c>
      <c r="E73" s="260" t="s">
        <v>60</v>
      </c>
      <c r="F73" s="20"/>
      <c r="G73" s="20"/>
      <c r="H73" s="22"/>
      <c r="I73" s="121"/>
      <c r="J73" s="22"/>
      <c r="K73" s="22"/>
      <c r="L73" s="22"/>
      <c r="M73" s="22"/>
      <c r="N73" s="22"/>
      <c r="O73" s="22"/>
      <c r="P73" s="22"/>
      <c r="R73" s="252"/>
    </row>
    <row r="74" spans="1:18" s="29" customFormat="1" ht="13.5" x14ac:dyDescent="0.25">
      <c r="A74" s="245">
        <f t="shared" si="0"/>
        <v>60</v>
      </c>
      <c r="B74" s="256" t="s">
        <v>61</v>
      </c>
      <c r="C74" s="256"/>
      <c r="D74" s="257" t="s">
        <v>173</v>
      </c>
      <c r="E74" s="260" t="s">
        <v>50</v>
      </c>
      <c r="F74" s="20"/>
      <c r="G74" s="20"/>
      <c r="H74" s="22"/>
      <c r="I74" s="121"/>
      <c r="J74" s="22"/>
      <c r="K74" s="22"/>
      <c r="L74" s="22"/>
      <c r="M74" s="22"/>
      <c r="N74" s="22"/>
      <c r="O74" s="22"/>
      <c r="P74" s="22"/>
      <c r="R74" s="252"/>
    </row>
    <row r="75" spans="1:18" s="29" customFormat="1" ht="13.5" x14ac:dyDescent="0.25">
      <c r="A75" s="245">
        <f t="shared" si="0"/>
        <v>61</v>
      </c>
      <c r="B75" s="256" t="s">
        <v>62</v>
      </c>
      <c r="C75" s="256"/>
      <c r="D75" s="257" t="s">
        <v>173</v>
      </c>
      <c r="E75" s="260" t="s">
        <v>50</v>
      </c>
      <c r="F75" s="20"/>
      <c r="G75" s="20"/>
      <c r="H75" s="22"/>
      <c r="I75" s="121"/>
      <c r="J75" s="22"/>
      <c r="K75" s="22"/>
      <c r="L75" s="22"/>
      <c r="M75" s="22"/>
      <c r="N75" s="22"/>
      <c r="O75" s="22"/>
      <c r="P75" s="22"/>
      <c r="R75" s="252"/>
    </row>
    <row r="76" spans="1:18" s="29" customFormat="1" ht="13.5" x14ac:dyDescent="0.25">
      <c r="A76" s="245">
        <f t="shared" si="0"/>
        <v>62</v>
      </c>
      <c r="B76" s="256" t="s">
        <v>63</v>
      </c>
      <c r="C76" s="256"/>
      <c r="D76" s="257" t="s">
        <v>173</v>
      </c>
      <c r="E76" s="260" t="s">
        <v>49</v>
      </c>
      <c r="F76" s="20"/>
      <c r="G76" s="20"/>
      <c r="H76" s="22"/>
      <c r="I76" s="121"/>
      <c r="J76" s="22"/>
      <c r="K76" s="22"/>
      <c r="L76" s="22"/>
      <c r="M76" s="22"/>
      <c r="N76" s="22"/>
      <c r="O76" s="22"/>
      <c r="P76" s="22"/>
      <c r="R76" s="252"/>
    </row>
    <row r="77" spans="1:18" s="29" customFormat="1" ht="13.5" x14ac:dyDescent="0.25">
      <c r="A77" s="245">
        <f t="shared" si="0"/>
        <v>63</v>
      </c>
      <c r="B77" s="261" t="s">
        <v>695</v>
      </c>
      <c r="C77" s="261"/>
      <c r="D77" s="257" t="s">
        <v>173</v>
      </c>
      <c r="E77" s="260" t="s">
        <v>45</v>
      </c>
      <c r="F77" s="20"/>
      <c r="G77" s="20"/>
      <c r="H77" s="22"/>
      <c r="I77" s="121"/>
      <c r="J77" s="22"/>
      <c r="K77" s="22"/>
      <c r="L77" s="22"/>
      <c r="M77" s="22"/>
      <c r="N77" s="22"/>
      <c r="O77" s="22"/>
      <c r="P77" s="22"/>
      <c r="R77" s="252"/>
    </row>
    <row r="78" spans="1:18" s="29" customFormat="1" ht="13.5" x14ac:dyDescent="0.25">
      <c r="A78" s="245">
        <f t="shared" si="0"/>
        <v>64</v>
      </c>
      <c r="B78" s="256" t="s">
        <v>696</v>
      </c>
      <c r="C78" s="256"/>
      <c r="D78" s="257" t="s">
        <v>1307</v>
      </c>
      <c r="E78" s="260">
        <v>3</v>
      </c>
      <c r="F78" s="20"/>
      <c r="G78" s="20"/>
      <c r="H78" s="22"/>
      <c r="I78" s="121"/>
      <c r="J78" s="22"/>
      <c r="K78" s="22"/>
      <c r="L78" s="22"/>
      <c r="M78" s="22"/>
      <c r="N78" s="22"/>
      <c r="O78" s="22"/>
      <c r="P78" s="22"/>
      <c r="R78" s="252"/>
    </row>
    <row r="79" spans="1:18" s="29" customFormat="1" ht="13.5" x14ac:dyDescent="0.25">
      <c r="A79" s="245">
        <f t="shared" si="0"/>
        <v>65</v>
      </c>
      <c r="B79" s="26" t="s">
        <v>697</v>
      </c>
      <c r="C79" s="26"/>
      <c r="D79" s="24" t="s">
        <v>698</v>
      </c>
      <c r="E79" s="121" t="s">
        <v>1003</v>
      </c>
      <c r="F79" s="20"/>
      <c r="G79" s="20"/>
      <c r="H79" s="22"/>
      <c r="I79" s="121"/>
      <c r="J79" s="22"/>
      <c r="K79" s="22"/>
      <c r="L79" s="22"/>
      <c r="M79" s="22"/>
      <c r="N79" s="22"/>
      <c r="O79" s="22"/>
      <c r="P79" s="22"/>
      <c r="R79" s="252"/>
    </row>
    <row r="80" spans="1:18" x14ac:dyDescent="0.2">
      <c r="A80" s="13"/>
      <c r="B80" s="247" t="s">
        <v>1051</v>
      </c>
      <c r="C80" s="247"/>
      <c r="D80" s="11"/>
      <c r="E80" s="145"/>
      <c r="F80" s="20"/>
      <c r="G80" s="20"/>
      <c r="H80" s="17"/>
      <c r="I80" s="17"/>
      <c r="J80" s="17"/>
      <c r="K80" s="17"/>
      <c r="L80" s="20"/>
      <c r="M80" s="20"/>
      <c r="N80" s="20"/>
      <c r="O80" s="20"/>
      <c r="P80" s="20"/>
    </row>
    <row r="81" spans="1:16" x14ac:dyDescent="0.2">
      <c r="A81" s="13"/>
      <c r="B81" s="253" t="s">
        <v>1052</v>
      </c>
      <c r="C81" s="253"/>
      <c r="D81" s="248"/>
      <c r="E81" s="145"/>
      <c r="F81" s="20"/>
      <c r="G81" s="20"/>
      <c r="H81" s="17"/>
      <c r="I81" s="17"/>
      <c r="J81" s="17"/>
      <c r="K81" s="17"/>
      <c r="L81" s="20"/>
      <c r="M81" s="20"/>
      <c r="N81" s="20"/>
      <c r="O81" s="20"/>
      <c r="P81" s="20"/>
    </row>
    <row r="82" spans="1:16" x14ac:dyDescent="0.2">
      <c r="A82" s="13"/>
      <c r="B82" s="48" t="s">
        <v>1053</v>
      </c>
      <c r="C82" s="48"/>
      <c r="D82" s="11"/>
      <c r="E82" s="145"/>
      <c r="F82" s="20"/>
      <c r="G82" s="20"/>
      <c r="H82" s="17"/>
      <c r="I82" s="17"/>
      <c r="J82" s="17"/>
      <c r="K82" s="17"/>
      <c r="L82" s="20"/>
      <c r="M82" s="20"/>
      <c r="N82" s="20"/>
      <c r="O82" s="20"/>
      <c r="P82" s="20"/>
    </row>
    <row r="83" spans="1:16" x14ac:dyDescent="0.2">
      <c r="E83" s="54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</row>
    <row r="84" spans="1:16" x14ac:dyDescent="0.2">
      <c r="E84" s="54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</row>
    <row r="85" spans="1:16" x14ac:dyDescent="0.2">
      <c r="E85" s="54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</row>
    <row r="86" spans="1:16" s="31" customFormat="1" ht="18" x14ac:dyDescent="0.2">
      <c r="B86" s="217" t="s">
        <v>1340</v>
      </c>
      <c r="D86" s="218"/>
      <c r="F86" s="217" t="s">
        <v>1342</v>
      </c>
      <c r="G86" s="217"/>
      <c r="H86" s="218"/>
      <c r="I86" s="218"/>
      <c r="J86" s="219"/>
      <c r="K86" s="219"/>
      <c r="L86" s="219"/>
      <c r="M86" s="219"/>
      <c r="N86" s="219"/>
      <c r="O86" s="219"/>
    </row>
    <row r="87" spans="1:16" s="31" customFormat="1" ht="18" x14ac:dyDescent="0.2">
      <c r="B87" s="220" t="s">
        <v>1132</v>
      </c>
      <c r="D87" s="221"/>
      <c r="E87" s="219"/>
      <c r="F87" s="222"/>
      <c r="G87" s="222"/>
      <c r="J87" s="220" t="s">
        <v>1132</v>
      </c>
      <c r="K87" s="219"/>
      <c r="L87" s="223"/>
      <c r="M87" s="223"/>
      <c r="N87" s="223"/>
      <c r="O87" s="219"/>
    </row>
    <row r="88" spans="1:16" s="31" customFormat="1" x14ac:dyDescent="0.2">
      <c r="B88" s="220"/>
      <c r="D88" s="221"/>
      <c r="E88" s="219"/>
      <c r="H88" s="224"/>
      <c r="I88" s="224"/>
      <c r="J88" s="219"/>
      <c r="K88" s="219"/>
      <c r="L88" s="223"/>
      <c r="M88" s="223"/>
      <c r="N88" s="223"/>
      <c r="O88" s="219"/>
    </row>
    <row r="89" spans="1:16" s="31" customFormat="1" x14ac:dyDescent="0.2">
      <c r="B89" s="217" t="s">
        <v>1341</v>
      </c>
      <c r="D89" s="224"/>
      <c r="E89" s="219"/>
      <c r="F89" s="217" t="s">
        <v>1343</v>
      </c>
      <c r="G89" s="217"/>
      <c r="H89" s="219"/>
      <c r="I89" s="219"/>
      <c r="J89" s="219"/>
      <c r="K89" s="219"/>
      <c r="L89" s="223"/>
      <c r="M89" s="223"/>
      <c r="N89" s="223"/>
      <c r="O89" s="219"/>
    </row>
  </sheetData>
  <mergeCells count="20">
    <mergeCell ref="N12:N14"/>
    <mergeCell ref="O12:O14"/>
    <mergeCell ref="A1:P1"/>
    <mergeCell ref="A2:P2"/>
    <mergeCell ref="M8:N8"/>
    <mergeCell ref="A11:A14"/>
    <mergeCell ref="B11:B14"/>
    <mergeCell ref="C11:C14"/>
    <mergeCell ref="D11:D14"/>
    <mergeCell ref="E11:J11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25"/>
  <sheetViews>
    <sheetView showZeros="0" topLeftCell="A103" workbookViewId="0">
      <selection activeCell="D15" sqref="D15"/>
    </sheetView>
  </sheetViews>
  <sheetFormatPr defaultColWidth="8.85546875" defaultRowHeight="12.75" x14ac:dyDescent="0.2"/>
  <cols>
    <col min="1" max="1" width="4" style="297" customWidth="1"/>
    <col min="2" max="2" width="50.28515625" style="293" customWidth="1"/>
    <col min="3" max="3" width="5.85546875" style="221" customWidth="1"/>
    <col min="4" max="4" width="6.140625" style="221" customWidth="1"/>
    <col min="5" max="6" width="6" style="297" customWidth="1"/>
    <col min="7" max="10" width="7.140625" style="297" customWidth="1"/>
    <col min="11" max="11" width="6.7109375" style="297" customWidth="1"/>
    <col min="12" max="13" width="7.42578125" style="297" customWidth="1"/>
    <col min="14" max="14" width="8.140625" style="297" customWidth="1"/>
    <col min="15" max="15" width="9" style="297" customWidth="1"/>
    <col min="16" max="16" width="5.28515625" style="297" customWidth="1"/>
    <col min="17" max="16384" width="8.85546875" style="297"/>
  </cols>
  <sheetData>
    <row r="1" spans="1:16" s="290" customFormat="1" x14ac:dyDescent="0.2">
      <c r="A1" s="332" t="s">
        <v>817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289"/>
      <c r="O1" s="289"/>
    </row>
    <row r="2" spans="1:16" s="290" customFormat="1" x14ac:dyDescent="0.2">
      <c r="A2" s="332" t="s">
        <v>296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289"/>
      <c r="O2" s="289"/>
    </row>
    <row r="3" spans="1:16" s="290" customFormat="1" x14ac:dyDescent="0.2">
      <c r="A3" s="109" t="s">
        <v>1126</v>
      </c>
      <c r="B3" s="291"/>
      <c r="C3" s="53"/>
      <c r="D3" s="53"/>
      <c r="E3" s="53"/>
      <c r="F3" s="53"/>
      <c r="G3" s="53"/>
      <c r="H3" s="53"/>
      <c r="I3" s="53"/>
      <c r="J3" s="53"/>
      <c r="K3" s="53"/>
      <c r="L3" s="53"/>
      <c r="M3" s="289"/>
      <c r="N3" s="289"/>
      <c r="O3" s="289"/>
    </row>
    <row r="4" spans="1:16" s="290" customFormat="1" x14ac:dyDescent="0.2">
      <c r="A4" s="5" t="s">
        <v>1144</v>
      </c>
      <c r="B4" s="292"/>
      <c r="C4" s="53"/>
      <c r="D4" s="53"/>
      <c r="E4" s="53"/>
      <c r="F4" s="53"/>
      <c r="G4" s="53"/>
      <c r="H4" s="53"/>
      <c r="I4" s="53"/>
      <c r="J4" s="53"/>
      <c r="K4" s="53"/>
      <c r="L4" s="53"/>
      <c r="M4" s="289"/>
      <c r="N4" s="289"/>
      <c r="O4" s="289"/>
    </row>
    <row r="5" spans="1:16" s="290" customFormat="1" x14ac:dyDescent="0.2">
      <c r="A5" s="5" t="s">
        <v>844</v>
      </c>
      <c r="B5" s="292"/>
      <c r="C5" s="53"/>
      <c r="D5" s="53"/>
      <c r="E5" s="53"/>
      <c r="F5" s="53"/>
      <c r="G5" s="53"/>
      <c r="H5" s="53"/>
      <c r="I5" s="53"/>
      <c r="J5" s="53"/>
      <c r="K5" s="53"/>
      <c r="L5" s="53"/>
      <c r="M5" s="289"/>
      <c r="N5" s="289"/>
      <c r="O5" s="289"/>
    </row>
    <row r="6" spans="1:16" s="290" customFormat="1" x14ac:dyDescent="0.2">
      <c r="A6" s="5" t="s">
        <v>1127</v>
      </c>
      <c r="B6" s="292"/>
      <c r="C6" s="53"/>
      <c r="D6" s="53"/>
      <c r="E6" s="53"/>
      <c r="F6" s="53"/>
      <c r="G6" s="53"/>
      <c r="H6" s="5" t="s">
        <v>181</v>
      </c>
      <c r="I6" s="5"/>
      <c r="J6" s="320"/>
      <c r="K6" s="315"/>
      <c r="L6" s="28" t="s">
        <v>626</v>
      </c>
      <c r="M6" s="289"/>
      <c r="N6" s="289"/>
      <c r="O6" s="289"/>
    </row>
    <row r="7" spans="1:16" s="290" customFormat="1" x14ac:dyDescent="0.2">
      <c r="A7" s="5" t="s">
        <v>1330</v>
      </c>
      <c r="B7" s="53"/>
      <c r="C7" s="53"/>
      <c r="D7" s="5"/>
      <c r="E7" s="53"/>
      <c r="F7" s="53"/>
      <c r="G7" s="53"/>
      <c r="H7" s="72"/>
      <c r="I7" s="6" t="s">
        <v>1134</v>
      </c>
      <c r="J7" s="140"/>
      <c r="K7" s="54"/>
      <c r="L7" s="5"/>
      <c r="M7" s="289"/>
      <c r="N7" s="289"/>
      <c r="O7" s="289"/>
    </row>
    <row r="8" spans="1:16" s="290" customFormat="1" x14ac:dyDescent="0.2">
      <c r="A8" s="5"/>
      <c r="B8" s="53"/>
      <c r="C8" s="53"/>
      <c r="D8" s="53"/>
      <c r="E8" s="53"/>
      <c r="F8" s="53"/>
      <c r="G8" s="53"/>
      <c r="H8" s="53"/>
      <c r="I8" s="53"/>
      <c r="J8" s="333"/>
      <c r="K8" s="333"/>
      <c r="L8" s="333"/>
      <c r="M8" s="289"/>
      <c r="N8" s="289"/>
      <c r="O8" s="289"/>
    </row>
    <row r="9" spans="1:16" x14ac:dyDescent="0.2">
      <c r="A9" s="5" t="s">
        <v>1152</v>
      </c>
      <c r="C9" s="294"/>
      <c r="D9" s="294"/>
      <c r="E9" s="295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1" customFormat="1" ht="12.75" customHeight="1" x14ac:dyDescent="0.2">
      <c r="A10" s="317" t="s">
        <v>628</v>
      </c>
      <c r="B10" s="309" t="s">
        <v>182</v>
      </c>
      <c r="C10" s="317" t="s">
        <v>183</v>
      </c>
      <c r="D10" s="318" t="s">
        <v>184</v>
      </c>
      <c r="E10" s="316" t="s">
        <v>185</v>
      </c>
      <c r="F10" s="316"/>
      <c r="G10" s="316"/>
      <c r="H10" s="316"/>
      <c r="I10" s="316"/>
      <c r="J10" s="316"/>
      <c r="K10" s="316" t="s">
        <v>186</v>
      </c>
      <c r="L10" s="316"/>
      <c r="M10" s="316"/>
      <c r="N10" s="316"/>
      <c r="O10" s="316"/>
    </row>
    <row r="11" spans="1:16" s="31" customFormat="1" ht="12.75" customHeight="1" x14ac:dyDescent="0.2">
      <c r="A11" s="317"/>
      <c r="B11" s="319"/>
      <c r="C11" s="317"/>
      <c r="D11" s="318"/>
      <c r="E11" s="318" t="s">
        <v>187</v>
      </c>
      <c r="F11" s="318" t="s">
        <v>91</v>
      </c>
      <c r="G11" s="318" t="s">
        <v>92</v>
      </c>
      <c r="H11" s="318" t="s">
        <v>93</v>
      </c>
      <c r="I11" s="318" t="s">
        <v>94</v>
      </c>
      <c r="J11" s="318" t="s">
        <v>95</v>
      </c>
      <c r="K11" s="318" t="s">
        <v>96</v>
      </c>
      <c r="L11" s="318" t="s">
        <v>97</v>
      </c>
      <c r="M11" s="318" t="s">
        <v>98</v>
      </c>
      <c r="N11" s="318" t="s">
        <v>94</v>
      </c>
      <c r="O11" s="318" t="s">
        <v>99</v>
      </c>
    </row>
    <row r="12" spans="1:16" s="31" customFormat="1" ht="12.75" customHeight="1" x14ac:dyDescent="0.2">
      <c r="A12" s="317"/>
      <c r="B12" s="319"/>
      <c r="C12" s="317"/>
      <c r="D12" s="318"/>
      <c r="E12" s="318" t="s">
        <v>100</v>
      </c>
      <c r="F12" s="318" t="s">
        <v>101</v>
      </c>
      <c r="G12" s="318" t="s">
        <v>102</v>
      </c>
      <c r="H12" s="318"/>
      <c r="I12" s="318"/>
      <c r="J12" s="318"/>
      <c r="K12" s="318"/>
      <c r="L12" s="318" t="s">
        <v>102</v>
      </c>
      <c r="M12" s="318"/>
      <c r="N12" s="318"/>
      <c r="O12" s="318"/>
    </row>
    <row r="13" spans="1:16" s="31" customFormat="1" x14ac:dyDescent="0.2">
      <c r="A13" s="317"/>
      <c r="B13" s="310"/>
      <c r="C13" s="317"/>
      <c r="D13" s="318"/>
      <c r="E13" s="318" t="s">
        <v>103</v>
      </c>
      <c r="F13" s="318" t="s">
        <v>104</v>
      </c>
      <c r="G13" s="318" t="s">
        <v>625</v>
      </c>
      <c r="H13" s="318" t="s">
        <v>626</v>
      </c>
      <c r="I13" s="318" t="s">
        <v>626</v>
      </c>
      <c r="J13" s="318" t="s">
        <v>626</v>
      </c>
      <c r="K13" s="318" t="s">
        <v>627</v>
      </c>
      <c r="L13" s="318" t="s">
        <v>625</v>
      </c>
      <c r="M13" s="318" t="s">
        <v>626</v>
      </c>
      <c r="N13" s="318" t="s">
        <v>626</v>
      </c>
      <c r="O13" s="318"/>
    </row>
    <row r="14" spans="1:16" x14ac:dyDescent="0.2">
      <c r="A14" s="32"/>
      <c r="B14" s="263" t="s">
        <v>483</v>
      </c>
      <c r="C14" s="33"/>
      <c r="D14" s="33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296"/>
    </row>
    <row r="15" spans="1:16" ht="43.5" customHeight="1" x14ac:dyDescent="0.2">
      <c r="A15" s="264">
        <v>1</v>
      </c>
      <c r="B15" s="134" t="s">
        <v>578</v>
      </c>
      <c r="C15" s="3" t="s">
        <v>205</v>
      </c>
      <c r="D15" s="4">
        <v>1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96"/>
    </row>
    <row r="16" spans="1:16" ht="12.75" customHeight="1" x14ac:dyDescent="0.2">
      <c r="A16" s="264">
        <v>2</v>
      </c>
      <c r="B16" s="134" t="s">
        <v>579</v>
      </c>
      <c r="C16" s="3" t="s">
        <v>205</v>
      </c>
      <c r="D16" s="4">
        <v>2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96"/>
    </row>
    <row r="17" spans="1:16" ht="12.75" customHeight="1" x14ac:dyDescent="0.2">
      <c r="A17" s="264">
        <v>3</v>
      </c>
      <c r="B17" s="134" t="s">
        <v>580</v>
      </c>
      <c r="C17" s="3" t="s">
        <v>205</v>
      </c>
      <c r="D17" s="4">
        <v>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96"/>
    </row>
    <row r="18" spans="1:16" ht="12.75" customHeight="1" x14ac:dyDescent="0.2">
      <c r="A18" s="264">
        <v>4</v>
      </c>
      <c r="B18" s="75" t="s">
        <v>581</v>
      </c>
      <c r="C18" s="3" t="s">
        <v>205</v>
      </c>
      <c r="D18" s="4">
        <v>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96"/>
    </row>
    <row r="19" spans="1:16" ht="24" customHeight="1" x14ac:dyDescent="0.2">
      <c r="A19" s="264">
        <v>5</v>
      </c>
      <c r="B19" s="134" t="s">
        <v>582</v>
      </c>
      <c r="C19" s="3" t="s">
        <v>205</v>
      </c>
      <c r="D19" s="4">
        <v>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96"/>
    </row>
    <row r="20" spans="1:16" ht="12.75" customHeight="1" x14ac:dyDescent="0.2">
      <c r="A20" s="264">
        <v>6</v>
      </c>
      <c r="B20" s="75" t="s">
        <v>211</v>
      </c>
      <c r="C20" s="3" t="s">
        <v>205</v>
      </c>
      <c r="D20" s="4">
        <v>2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96"/>
    </row>
    <row r="21" spans="1:16" ht="13.5" customHeight="1" x14ac:dyDescent="0.2">
      <c r="A21" s="264">
        <v>7</v>
      </c>
      <c r="B21" s="151" t="s">
        <v>388</v>
      </c>
      <c r="C21" s="3" t="s">
        <v>205</v>
      </c>
      <c r="D21" s="4">
        <v>18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96"/>
    </row>
    <row r="22" spans="1:16" ht="13.5" customHeight="1" x14ac:dyDescent="0.2">
      <c r="A22" s="264">
        <v>8</v>
      </c>
      <c r="B22" s="75" t="s">
        <v>933</v>
      </c>
      <c r="C22" s="3" t="s">
        <v>205</v>
      </c>
      <c r="D22" s="4">
        <v>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96"/>
    </row>
    <row r="23" spans="1:16" ht="13.5" customHeight="1" x14ac:dyDescent="0.2">
      <c r="A23" s="264">
        <v>9</v>
      </c>
      <c r="B23" s="151" t="s">
        <v>132</v>
      </c>
      <c r="C23" s="3" t="s">
        <v>205</v>
      </c>
      <c r="D23" s="4">
        <v>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296"/>
    </row>
    <row r="24" spans="1:16" ht="13.5" customHeight="1" x14ac:dyDescent="0.2">
      <c r="A24" s="264">
        <v>10</v>
      </c>
      <c r="B24" s="151" t="s">
        <v>212</v>
      </c>
      <c r="C24" s="3" t="s">
        <v>205</v>
      </c>
      <c r="D24" s="4">
        <v>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296"/>
    </row>
    <row r="25" spans="1:16" ht="13.5" customHeight="1" x14ac:dyDescent="0.2">
      <c r="A25" s="264">
        <v>11</v>
      </c>
      <c r="B25" s="75" t="s">
        <v>213</v>
      </c>
      <c r="C25" s="3" t="s">
        <v>205</v>
      </c>
      <c r="D25" s="190">
        <v>12</v>
      </c>
      <c r="E25" s="4"/>
      <c r="F25" s="4"/>
      <c r="G25" s="4"/>
      <c r="H25" s="190"/>
      <c r="I25" s="4"/>
      <c r="J25" s="4"/>
      <c r="K25" s="4"/>
      <c r="L25" s="4"/>
      <c r="M25" s="4"/>
      <c r="N25" s="4"/>
      <c r="O25" s="4"/>
      <c r="P25" s="296"/>
    </row>
    <row r="26" spans="1:16" ht="13.5" customHeight="1" x14ac:dyDescent="0.2">
      <c r="A26" s="264">
        <v>12</v>
      </c>
      <c r="B26" s="75" t="s">
        <v>214</v>
      </c>
      <c r="C26" s="52" t="s">
        <v>205</v>
      </c>
      <c r="D26" s="190">
        <v>18</v>
      </c>
      <c r="E26" s="4"/>
      <c r="F26" s="4"/>
      <c r="G26" s="4"/>
      <c r="H26" s="190"/>
      <c r="I26" s="4"/>
      <c r="J26" s="4"/>
      <c r="K26" s="4"/>
      <c r="L26" s="4"/>
      <c r="M26" s="4"/>
      <c r="N26" s="4"/>
      <c r="O26" s="4"/>
      <c r="P26" s="296"/>
    </row>
    <row r="27" spans="1:16" ht="13.5" customHeight="1" x14ac:dyDescent="0.2">
      <c r="A27" s="264">
        <v>13</v>
      </c>
      <c r="B27" s="75" t="s">
        <v>215</v>
      </c>
      <c r="C27" s="52" t="s">
        <v>205</v>
      </c>
      <c r="D27" s="234">
        <v>1</v>
      </c>
      <c r="E27" s="4"/>
      <c r="F27" s="4"/>
      <c r="G27" s="4"/>
      <c r="H27" s="234"/>
      <c r="I27" s="4"/>
      <c r="J27" s="4"/>
      <c r="K27" s="4"/>
      <c r="L27" s="4"/>
      <c r="M27" s="4"/>
      <c r="N27" s="4"/>
      <c r="O27" s="4"/>
      <c r="P27" s="296"/>
    </row>
    <row r="28" spans="1:16" ht="13.5" customHeight="1" x14ac:dyDescent="0.2">
      <c r="A28" s="264">
        <v>14</v>
      </c>
      <c r="B28" s="75" t="s">
        <v>216</v>
      </c>
      <c r="C28" s="3" t="s">
        <v>205</v>
      </c>
      <c r="D28" s="4">
        <v>1</v>
      </c>
      <c r="E28" s="4"/>
      <c r="F28" s="4"/>
      <c r="G28" s="4"/>
      <c r="H28" s="234"/>
      <c r="I28" s="4"/>
      <c r="J28" s="4"/>
      <c r="K28" s="4"/>
      <c r="L28" s="4"/>
      <c r="M28" s="4"/>
      <c r="N28" s="4"/>
      <c r="O28" s="4"/>
      <c r="P28" s="296"/>
    </row>
    <row r="29" spans="1:16" ht="12.75" customHeight="1" x14ac:dyDescent="0.2">
      <c r="A29" s="264">
        <v>15</v>
      </c>
      <c r="B29" s="75" t="s">
        <v>217</v>
      </c>
      <c r="C29" s="3" t="s">
        <v>205</v>
      </c>
      <c r="D29" s="4">
        <v>4</v>
      </c>
      <c r="E29" s="4"/>
      <c r="F29" s="4"/>
      <c r="G29" s="4"/>
      <c r="H29" s="35"/>
      <c r="I29" s="4"/>
      <c r="J29" s="4"/>
      <c r="K29" s="4"/>
      <c r="L29" s="4"/>
      <c r="M29" s="4"/>
      <c r="N29" s="4"/>
      <c r="O29" s="4"/>
      <c r="P29" s="296"/>
    </row>
    <row r="30" spans="1:16" ht="13.5" customHeight="1" x14ac:dyDescent="0.2">
      <c r="A30" s="264">
        <v>16</v>
      </c>
      <c r="B30" s="75" t="s">
        <v>218</v>
      </c>
      <c r="C30" s="3" t="s">
        <v>205</v>
      </c>
      <c r="D30" s="4">
        <v>3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96"/>
    </row>
    <row r="31" spans="1:16" ht="12.75" customHeight="1" x14ac:dyDescent="0.2">
      <c r="A31" s="264">
        <v>17</v>
      </c>
      <c r="B31" s="134" t="s">
        <v>938</v>
      </c>
      <c r="C31" s="12" t="s">
        <v>207</v>
      </c>
      <c r="D31" s="4" t="s">
        <v>577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96"/>
    </row>
    <row r="32" spans="1:16" ht="12.75" customHeight="1" x14ac:dyDescent="0.2">
      <c r="A32" s="264">
        <v>18</v>
      </c>
      <c r="B32" s="134" t="s">
        <v>939</v>
      </c>
      <c r="C32" s="12" t="s">
        <v>207</v>
      </c>
      <c r="D32" s="4" t="s">
        <v>926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96"/>
    </row>
    <row r="33" spans="1:20" ht="12.75" customHeight="1" x14ac:dyDescent="0.2">
      <c r="A33" s="264">
        <v>19</v>
      </c>
      <c r="B33" s="134" t="s">
        <v>829</v>
      </c>
      <c r="C33" s="12" t="s">
        <v>207</v>
      </c>
      <c r="D33" s="4" t="s">
        <v>57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96"/>
    </row>
    <row r="34" spans="1:20" ht="12.75" customHeight="1" x14ac:dyDescent="0.2">
      <c r="A34" s="264">
        <v>20</v>
      </c>
      <c r="B34" s="266" t="s">
        <v>815</v>
      </c>
      <c r="C34" s="12" t="s">
        <v>207</v>
      </c>
      <c r="D34" s="4" t="s">
        <v>1005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20" ht="12.75" customHeight="1" x14ac:dyDescent="0.2">
      <c r="A35" s="264">
        <v>21</v>
      </c>
      <c r="B35" s="14" t="s">
        <v>643</v>
      </c>
      <c r="C35" s="12" t="s">
        <v>207</v>
      </c>
      <c r="D35" s="4" t="s">
        <v>928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5"/>
      <c r="Q35" s="5"/>
      <c r="R35" s="5"/>
      <c r="S35" s="5"/>
      <c r="T35" s="5"/>
    </row>
    <row r="36" spans="1:20" ht="13.5" customHeight="1" x14ac:dyDescent="0.2">
      <c r="A36" s="264">
        <v>22</v>
      </c>
      <c r="B36" s="75" t="s">
        <v>219</v>
      </c>
      <c r="C36" s="12" t="s">
        <v>207</v>
      </c>
      <c r="D36" s="4" t="s">
        <v>1005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5"/>
      <c r="Q36" s="5"/>
      <c r="R36" s="5"/>
      <c r="S36" s="5"/>
      <c r="T36" s="5"/>
    </row>
    <row r="37" spans="1:20" ht="13.5" customHeight="1" x14ac:dyDescent="0.2">
      <c r="A37" s="264">
        <v>23</v>
      </c>
      <c r="B37" s="75" t="s">
        <v>645</v>
      </c>
      <c r="C37" s="12" t="s">
        <v>207</v>
      </c>
      <c r="D37" s="4" t="s">
        <v>1005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5"/>
      <c r="Q37" s="5"/>
      <c r="R37" s="5"/>
      <c r="S37" s="5"/>
      <c r="T37" s="5"/>
    </row>
    <row r="38" spans="1:20" x14ac:dyDescent="0.2">
      <c r="A38" s="264">
        <v>24</v>
      </c>
      <c r="B38" s="151" t="s">
        <v>831</v>
      </c>
      <c r="C38" s="12" t="s">
        <v>207</v>
      </c>
      <c r="D38" s="4">
        <v>3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5"/>
      <c r="Q38" s="5"/>
      <c r="R38" s="5"/>
      <c r="S38" s="5"/>
      <c r="T38" s="5"/>
    </row>
    <row r="39" spans="1:20" x14ac:dyDescent="0.2">
      <c r="A39" s="264">
        <v>25</v>
      </c>
      <c r="B39" s="75" t="s">
        <v>648</v>
      </c>
      <c r="C39" s="12" t="s">
        <v>207</v>
      </c>
      <c r="D39" s="4">
        <v>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</row>
    <row r="40" spans="1:20" x14ac:dyDescent="0.2">
      <c r="A40" s="264">
        <v>26</v>
      </c>
      <c r="B40" s="13" t="s">
        <v>649</v>
      </c>
      <c r="C40" s="12" t="s">
        <v>207</v>
      </c>
      <c r="D40" s="4">
        <v>2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5"/>
      <c r="Q40" s="5"/>
      <c r="R40" s="5"/>
      <c r="S40" s="5"/>
      <c r="T40" s="5"/>
    </row>
    <row r="41" spans="1:20" x14ac:dyDescent="0.2">
      <c r="A41" s="264">
        <v>27</v>
      </c>
      <c r="B41" s="13" t="s">
        <v>306</v>
      </c>
      <c r="C41" s="12" t="s">
        <v>207</v>
      </c>
      <c r="D41" s="4">
        <v>1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5"/>
      <c r="Q41" s="5"/>
      <c r="R41" s="5"/>
      <c r="S41" s="5"/>
      <c r="T41" s="5"/>
    </row>
    <row r="42" spans="1:20" x14ac:dyDescent="0.2">
      <c r="A42" s="264">
        <v>28</v>
      </c>
      <c r="B42" s="13" t="s">
        <v>650</v>
      </c>
      <c r="C42" s="12" t="s">
        <v>207</v>
      </c>
      <c r="D42" s="4">
        <v>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5"/>
      <c r="Q42" s="5"/>
      <c r="R42" s="5"/>
      <c r="S42" s="5"/>
      <c r="T42" s="5"/>
    </row>
    <row r="43" spans="1:20" x14ac:dyDescent="0.2">
      <c r="A43" s="264">
        <v>29</v>
      </c>
      <c r="B43" s="267" t="s">
        <v>317</v>
      </c>
      <c r="C43" s="12" t="s">
        <v>207</v>
      </c>
      <c r="D43" s="4">
        <v>2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5"/>
      <c r="Q43" s="5"/>
      <c r="R43" s="5"/>
      <c r="S43" s="5"/>
      <c r="T43" s="5"/>
    </row>
    <row r="44" spans="1:20" x14ac:dyDescent="0.2">
      <c r="A44" s="264">
        <v>30</v>
      </c>
      <c r="B44" s="151" t="s">
        <v>556</v>
      </c>
      <c r="C44" s="3" t="s">
        <v>205</v>
      </c>
      <c r="D44" s="4" t="s">
        <v>651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5"/>
      <c r="Q44" s="5"/>
      <c r="R44" s="5"/>
      <c r="S44" s="5"/>
      <c r="T44" s="5"/>
    </row>
    <row r="45" spans="1:20" x14ac:dyDescent="0.2">
      <c r="A45" s="264">
        <v>31</v>
      </c>
      <c r="B45" s="151" t="s">
        <v>3</v>
      </c>
      <c r="C45" s="3" t="s">
        <v>205</v>
      </c>
      <c r="D45" s="4" t="s">
        <v>926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5"/>
      <c r="Q45" s="5"/>
      <c r="R45" s="5"/>
      <c r="S45" s="5"/>
      <c r="T45" s="5"/>
    </row>
    <row r="46" spans="1:20" x14ac:dyDescent="0.2">
      <c r="A46" s="264">
        <v>32</v>
      </c>
      <c r="B46" s="151" t="s">
        <v>4</v>
      </c>
      <c r="C46" s="3" t="s">
        <v>205</v>
      </c>
      <c r="D46" s="4">
        <v>8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5"/>
      <c r="Q46" s="5"/>
      <c r="R46" s="5"/>
      <c r="S46" s="5"/>
      <c r="T46" s="5"/>
    </row>
    <row r="47" spans="1:20" x14ac:dyDescent="0.2">
      <c r="A47" s="264">
        <v>33</v>
      </c>
      <c r="B47" s="151" t="s">
        <v>318</v>
      </c>
      <c r="C47" s="3" t="s">
        <v>205</v>
      </c>
      <c r="D47" s="4">
        <v>2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5"/>
      <c r="Q47" s="5"/>
      <c r="R47" s="5"/>
      <c r="S47" s="5"/>
      <c r="T47" s="5"/>
    </row>
    <row r="48" spans="1:20" x14ac:dyDescent="0.2">
      <c r="A48" s="264">
        <v>34</v>
      </c>
      <c r="B48" s="151" t="s">
        <v>25</v>
      </c>
      <c r="C48" s="3" t="s">
        <v>205</v>
      </c>
      <c r="D48" s="4">
        <v>1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5"/>
      <c r="Q48" s="5"/>
      <c r="R48" s="5"/>
      <c r="S48" s="5"/>
      <c r="T48" s="5"/>
    </row>
    <row r="49" spans="1:20" x14ac:dyDescent="0.2">
      <c r="A49" s="264">
        <v>35</v>
      </c>
      <c r="B49" s="75" t="s">
        <v>652</v>
      </c>
      <c r="C49" s="3" t="s">
        <v>205</v>
      </c>
      <c r="D49" s="4">
        <v>2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5"/>
      <c r="Q49" s="5"/>
      <c r="R49" s="5"/>
      <c r="S49" s="5"/>
      <c r="T49" s="5"/>
    </row>
    <row r="50" spans="1:20" x14ac:dyDescent="0.2">
      <c r="A50" s="264">
        <v>36</v>
      </c>
      <c r="B50" s="75" t="s">
        <v>653</v>
      </c>
      <c r="C50" s="3" t="s">
        <v>205</v>
      </c>
      <c r="D50" s="4">
        <v>1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5"/>
      <c r="Q50" s="5"/>
      <c r="R50" s="5"/>
      <c r="S50" s="5"/>
      <c r="T50" s="5"/>
    </row>
    <row r="51" spans="1:20" x14ac:dyDescent="0.2">
      <c r="A51" s="264">
        <v>37</v>
      </c>
      <c r="B51" s="75" t="s">
        <v>654</v>
      </c>
      <c r="C51" s="3" t="s">
        <v>205</v>
      </c>
      <c r="D51" s="4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5"/>
      <c r="Q51" s="5"/>
      <c r="R51" s="5"/>
      <c r="S51" s="5"/>
      <c r="T51" s="5"/>
    </row>
    <row r="52" spans="1:20" x14ac:dyDescent="0.2">
      <c r="A52" s="264">
        <v>38</v>
      </c>
      <c r="B52" s="75" t="s">
        <v>655</v>
      </c>
      <c r="C52" s="3" t="s">
        <v>205</v>
      </c>
      <c r="D52" s="4">
        <v>6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5"/>
      <c r="Q52" s="5"/>
      <c r="R52" s="5"/>
      <c r="S52" s="5"/>
      <c r="T52" s="5"/>
    </row>
    <row r="53" spans="1:20" x14ac:dyDescent="0.2">
      <c r="A53" s="264">
        <v>39</v>
      </c>
      <c r="B53" s="75" t="s">
        <v>656</v>
      </c>
      <c r="C53" s="3" t="s">
        <v>205</v>
      </c>
      <c r="D53" s="4">
        <v>1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5"/>
      <c r="Q53" s="5"/>
      <c r="R53" s="5"/>
      <c r="S53" s="5"/>
      <c r="T53" s="5"/>
    </row>
    <row r="54" spans="1:20" x14ac:dyDescent="0.2">
      <c r="A54" s="264">
        <v>40</v>
      </c>
      <c r="B54" s="151" t="s">
        <v>26</v>
      </c>
      <c r="C54" s="3" t="s">
        <v>173</v>
      </c>
      <c r="D54" s="4">
        <v>40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5"/>
      <c r="Q54" s="5"/>
      <c r="R54" s="5"/>
      <c r="S54" s="5"/>
      <c r="T54" s="5"/>
    </row>
    <row r="55" spans="1:20" x14ac:dyDescent="0.2">
      <c r="A55" s="264">
        <v>41</v>
      </c>
      <c r="B55" s="151" t="s">
        <v>27</v>
      </c>
      <c r="C55" s="3" t="s">
        <v>173</v>
      </c>
      <c r="D55" s="4">
        <v>90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5"/>
      <c r="Q55" s="5"/>
      <c r="R55" s="5"/>
      <c r="S55" s="5"/>
      <c r="T55" s="5"/>
    </row>
    <row r="56" spans="1:20" x14ac:dyDescent="0.2">
      <c r="A56" s="264">
        <v>42</v>
      </c>
      <c r="B56" s="151" t="s">
        <v>28</v>
      </c>
      <c r="C56" s="3" t="s">
        <v>173</v>
      </c>
      <c r="D56" s="4">
        <v>60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5"/>
      <c r="Q56" s="5"/>
      <c r="R56" s="5"/>
      <c r="S56" s="5"/>
      <c r="T56" s="5"/>
    </row>
    <row r="57" spans="1:20" x14ac:dyDescent="0.2">
      <c r="A57" s="264">
        <v>43</v>
      </c>
      <c r="B57" s="151" t="s">
        <v>29</v>
      </c>
      <c r="C57" s="3" t="s">
        <v>173</v>
      </c>
      <c r="D57" s="4">
        <v>50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5"/>
      <c r="Q57" s="5"/>
      <c r="R57" s="5"/>
      <c r="S57" s="5"/>
      <c r="T57" s="5"/>
    </row>
    <row r="58" spans="1:20" x14ac:dyDescent="0.2">
      <c r="A58" s="264">
        <v>44</v>
      </c>
      <c r="B58" s="151" t="s">
        <v>30</v>
      </c>
      <c r="C58" s="3" t="s">
        <v>173</v>
      </c>
      <c r="D58" s="4">
        <v>30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5"/>
      <c r="Q58" s="5"/>
      <c r="R58" s="5"/>
      <c r="S58" s="5"/>
      <c r="T58" s="5"/>
    </row>
    <row r="59" spans="1:20" x14ac:dyDescent="0.2">
      <c r="A59" s="264">
        <v>45</v>
      </c>
      <c r="B59" s="151" t="s">
        <v>31</v>
      </c>
      <c r="C59" s="3" t="s">
        <v>173</v>
      </c>
      <c r="D59" s="4">
        <v>30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5"/>
      <c r="Q59" s="5"/>
      <c r="R59" s="5"/>
      <c r="S59" s="5"/>
      <c r="T59" s="5"/>
    </row>
    <row r="60" spans="1:20" x14ac:dyDescent="0.2">
      <c r="A60" s="264">
        <v>46</v>
      </c>
      <c r="B60" s="151" t="s">
        <v>33</v>
      </c>
      <c r="C60" s="3" t="s">
        <v>173</v>
      </c>
      <c r="D60" s="4">
        <v>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5"/>
      <c r="Q60" s="5"/>
      <c r="R60" s="5"/>
      <c r="S60" s="5"/>
      <c r="T60" s="5"/>
    </row>
    <row r="61" spans="1:20" x14ac:dyDescent="0.2">
      <c r="A61" s="264">
        <v>47</v>
      </c>
      <c r="B61" s="75" t="s">
        <v>314</v>
      </c>
      <c r="C61" s="3" t="s">
        <v>173</v>
      </c>
      <c r="D61" s="4">
        <v>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5"/>
      <c r="Q61" s="5"/>
      <c r="R61" s="5"/>
      <c r="S61" s="5"/>
      <c r="T61" s="5"/>
    </row>
    <row r="62" spans="1:20" x14ac:dyDescent="0.2">
      <c r="A62" s="264">
        <v>48</v>
      </c>
      <c r="B62" s="75" t="s">
        <v>657</v>
      </c>
      <c r="C62" s="3" t="s">
        <v>173</v>
      </c>
      <c r="D62" s="4">
        <v>10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5"/>
      <c r="Q62" s="5"/>
      <c r="R62" s="5"/>
      <c r="S62" s="5"/>
      <c r="T62" s="5"/>
    </row>
    <row r="63" spans="1:20" x14ac:dyDescent="0.2">
      <c r="A63" s="264">
        <v>49</v>
      </c>
      <c r="B63" s="75" t="s">
        <v>316</v>
      </c>
      <c r="C63" s="3" t="s">
        <v>173</v>
      </c>
      <c r="D63" s="4">
        <v>6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5"/>
      <c r="Q63" s="5"/>
      <c r="R63" s="5"/>
      <c r="S63" s="5"/>
      <c r="T63" s="5"/>
    </row>
    <row r="64" spans="1:20" x14ac:dyDescent="0.2">
      <c r="A64" s="264">
        <v>50</v>
      </c>
      <c r="B64" s="269" t="s">
        <v>484</v>
      </c>
      <c r="C64" s="3" t="s">
        <v>173</v>
      </c>
      <c r="D64" s="4">
        <v>10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5"/>
      <c r="Q64" s="5"/>
      <c r="R64" s="5"/>
      <c r="S64" s="5"/>
      <c r="T64" s="5"/>
    </row>
    <row r="65" spans="1:20" x14ac:dyDescent="0.2">
      <c r="A65" s="264">
        <v>51</v>
      </c>
      <c r="B65" s="269" t="s">
        <v>321</v>
      </c>
      <c r="C65" s="3" t="s">
        <v>173</v>
      </c>
      <c r="D65" s="4">
        <v>6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5"/>
      <c r="Q65" s="5"/>
      <c r="R65" s="5"/>
      <c r="S65" s="5"/>
      <c r="T65" s="5"/>
    </row>
    <row r="66" spans="1:20" x14ac:dyDescent="0.2">
      <c r="A66" s="264">
        <v>52</v>
      </c>
      <c r="B66" s="75" t="s">
        <v>658</v>
      </c>
      <c r="C66" s="3" t="s">
        <v>173</v>
      </c>
      <c r="D66" s="4">
        <v>4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5"/>
      <c r="Q66" s="5"/>
      <c r="R66" s="5"/>
      <c r="S66" s="5"/>
      <c r="T66" s="5"/>
    </row>
    <row r="67" spans="1:20" x14ac:dyDescent="0.2">
      <c r="A67" s="264">
        <v>53</v>
      </c>
      <c r="B67" s="75" t="s">
        <v>659</v>
      </c>
      <c r="C67" s="3" t="s">
        <v>173</v>
      </c>
      <c r="D67" s="4">
        <v>10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5"/>
      <c r="Q67" s="5"/>
      <c r="R67" s="5"/>
      <c r="S67" s="5"/>
      <c r="T67" s="5"/>
    </row>
    <row r="68" spans="1:20" x14ac:dyDescent="0.2">
      <c r="A68" s="264">
        <v>54</v>
      </c>
      <c r="B68" s="75" t="s">
        <v>259</v>
      </c>
      <c r="C68" s="3" t="s">
        <v>173</v>
      </c>
      <c r="D68" s="4">
        <v>4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5"/>
      <c r="Q68" s="5"/>
      <c r="R68" s="5"/>
      <c r="S68" s="5"/>
      <c r="T68" s="5"/>
    </row>
    <row r="69" spans="1:20" x14ac:dyDescent="0.2">
      <c r="A69" s="264">
        <v>55</v>
      </c>
      <c r="B69" s="75" t="s">
        <v>660</v>
      </c>
      <c r="C69" s="3" t="s">
        <v>173</v>
      </c>
      <c r="D69" s="4">
        <v>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5"/>
      <c r="Q69" s="5"/>
      <c r="R69" s="5"/>
      <c r="S69" s="5"/>
      <c r="T69" s="5"/>
    </row>
    <row r="70" spans="1:20" x14ac:dyDescent="0.2">
      <c r="A70" s="264">
        <v>56</v>
      </c>
      <c r="B70" s="151" t="s">
        <v>485</v>
      </c>
      <c r="C70" s="3" t="s">
        <v>207</v>
      </c>
      <c r="D70" s="4">
        <v>2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5"/>
      <c r="Q70" s="5"/>
      <c r="R70" s="5"/>
      <c r="S70" s="5"/>
      <c r="T70" s="5"/>
    </row>
    <row r="71" spans="1:20" x14ac:dyDescent="0.2">
      <c r="A71" s="264">
        <v>57</v>
      </c>
      <c r="B71" s="75" t="s">
        <v>496</v>
      </c>
      <c r="C71" s="3" t="s">
        <v>207</v>
      </c>
      <c r="D71" s="4">
        <v>1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5"/>
      <c r="Q71" s="5"/>
      <c r="R71" s="5"/>
      <c r="S71" s="5"/>
      <c r="T71" s="5"/>
    </row>
    <row r="72" spans="1:20" x14ac:dyDescent="0.2">
      <c r="A72" s="264">
        <v>58</v>
      </c>
      <c r="B72" s="75" t="s">
        <v>839</v>
      </c>
      <c r="C72" s="3" t="s">
        <v>207</v>
      </c>
      <c r="D72" s="4">
        <v>2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5"/>
      <c r="Q72" s="5"/>
      <c r="R72" s="5"/>
      <c r="S72" s="5"/>
      <c r="T72" s="5"/>
    </row>
    <row r="73" spans="1:20" x14ac:dyDescent="0.2">
      <c r="A73" s="264">
        <v>59</v>
      </c>
      <c r="B73" s="75" t="s">
        <v>497</v>
      </c>
      <c r="C73" s="3" t="s">
        <v>207</v>
      </c>
      <c r="D73" s="4">
        <v>1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5"/>
      <c r="Q73" s="5"/>
      <c r="R73" s="5"/>
      <c r="S73" s="5"/>
      <c r="T73" s="5"/>
    </row>
    <row r="74" spans="1:20" x14ac:dyDescent="0.2">
      <c r="A74" s="264">
        <v>60</v>
      </c>
      <c r="B74" s="269" t="s">
        <v>322</v>
      </c>
      <c r="C74" s="3" t="s">
        <v>207</v>
      </c>
      <c r="D74" s="4">
        <v>2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5"/>
      <c r="Q74" s="5"/>
      <c r="R74" s="5"/>
      <c r="S74" s="5"/>
      <c r="T74" s="5"/>
    </row>
    <row r="75" spans="1:20" x14ac:dyDescent="0.2">
      <c r="A75" s="264">
        <v>61</v>
      </c>
      <c r="B75" s="75" t="s">
        <v>661</v>
      </c>
      <c r="C75" s="3" t="s">
        <v>207</v>
      </c>
      <c r="D75" s="4">
        <v>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5"/>
      <c r="Q75" s="5"/>
      <c r="R75" s="5"/>
      <c r="S75" s="5"/>
      <c r="T75" s="5"/>
    </row>
    <row r="76" spans="1:20" x14ac:dyDescent="0.2">
      <c r="A76" s="264">
        <v>62</v>
      </c>
      <c r="B76" s="75" t="s">
        <v>247</v>
      </c>
      <c r="C76" s="3" t="s">
        <v>207</v>
      </c>
      <c r="D76" s="4">
        <v>1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5"/>
      <c r="Q76" s="5"/>
      <c r="R76" s="5"/>
      <c r="S76" s="5"/>
      <c r="T76" s="5"/>
    </row>
    <row r="77" spans="1:20" x14ac:dyDescent="0.2">
      <c r="A77" s="264">
        <v>63</v>
      </c>
      <c r="B77" s="75" t="s">
        <v>662</v>
      </c>
      <c r="C77" s="3" t="s">
        <v>207</v>
      </c>
      <c r="D77" s="4">
        <v>1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5"/>
      <c r="Q77" s="5"/>
      <c r="R77" s="5"/>
      <c r="S77" s="5"/>
      <c r="T77" s="5"/>
    </row>
    <row r="78" spans="1:20" x14ac:dyDescent="0.2">
      <c r="A78" s="264">
        <v>64</v>
      </c>
      <c r="B78" s="75" t="s">
        <v>251</v>
      </c>
      <c r="C78" s="3" t="s">
        <v>207</v>
      </c>
      <c r="D78" s="4">
        <v>1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5"/>
      <c r="Q78" s="5"/>
      <c r="R78" s="5"/>
      <c r="S78" s="5"/>
      <c r="T78" s="5"/>
    </row>
    <row r="79" spans="1:20" x14ac:dyDescent="0.2">
      <c r="A79" s="264">
        <v>65</v>
      </c>
      <c r="B79" s="75" t="s">
        <v>252</v>
      </c>
      <c r="C79" s="3" t="s">
        <v>207</v>
      </c>
      <c r="D79" s="4">
        <v>1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5"/>
      <c r="Q79" s="5"/>
      <c r="R79" s="5"/>
      <c r="S79" s="5"/>
      <c r="T79" s="5"/>
    </row>
    <row r="80" spans="1:20" ht="12.75" customHeight="1" x14ac:dyDescent="0.2">
      <c r="A80" s="264">
        <v>66</v>
      </c>
      <c r="B80" s="75" t="s">
        <v>663</v>
      </c>
      <c r="C80" s="3" t="s">
        <v>207</v>
      </c>
      <c r="D80" s="4">
        <v>2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5"/>
      <c r="Q80" s="5"/>
      <c r="R80" s="5"/>
      <c r="S80" s="5"/>
      <c r="T80" s="5"/>
    </row>
    <row r="81" spans="1:20" ht="12.75" customHeight="1" x14ac:dyDescent="0.2">
      <c r="A81" s="264">
        <v>67</v>
      </c>
      <c r="B81" s="75" t="s">
        <v>664</v>
      </c>
      <c r="C81" s="3" t="s">
        <v>207</v>
      </c>
      <c r="D81" s="4">
        <v>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5"/>
      <c r="Q81" s="5"/>
      <c r="R81" s="5"/>
      <c r="S81" s="5"/>
      <c r="T81" s="5"/>
    </row>
    <row r="82" spans="1:20" ht="12.75" customHeight="1" x14ac:dyDescent="0.2">
      <c r="A82" s="264">
        <v>68</v>
      </c>
      <c r="B82" s="75" t="s">
        <v>665</v>
      </c>
      <c r="C82" s="3" t="s">
        <v>207</v>
      </c>
      <c r="D82" s="4">
        <v>2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5"/>
      <c r="Q82" s="5"/>
      <c r="R82" s="5"/>
      <c r="S82" s="5"/>
      <c r="T82" s="5"/>
    </row>
    <row r="83" spans="1:20" ht="12.75" customHeight="1" x14ac:dyDescent="0.2">
      <c r="A83" s="264">
        <v>69</v>
      </c>
      <c r="B83" s="75" t="s">
        <v>666</v>
      </c>
      <c r="C83" s="3" t="s">
        <v>207</v>
      </c>
      <c r="D83" s="4">
        <v>1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5"/>
      <c r="Q83" s="5"/>
      <c r="R83" s="5"/>
      <c r="S83" s="5"/>
      <c r="T83" s="5"/>
    </row>
    <row r="84" spans="1:20" ht="12.75" customHeight="1" x14ac:dyDescent="0.2">
      <c r="A84" s="264">
        <v>70</v>
      </c>
      <c r="B84" s="75" t="s">
        <v>667</v>
      </c>
      <c r="C84" s="3" t="s">
        <v>207</v>
      </c>
      <c r="D84" s="4">
        <v>1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5"/>
      <c r="Q84" s="5"/>
      <c r="R84" s="5"/>
      <c r="S84" s="5"/>
      <c r="T84" s="5"/>
    </row>
    <row r="85" spans="1:20" ht="12.75" customHeight="1" x14ac:dyDescent="0.2">
      <c r="A85" s="264">
        <v>71</v>
      </c>
      <c r="B85" s="134" t="s">
        <v>840</v>
      </c>
      <c r="C85" s="3" t="s">
        <v>207</v>
      </c>
      <c r="D85" s="4">
        <v>6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5"/>
      <c r="Q85" s="5"/>
      <c r="R85" s="5"/>
      <c r="S85" s="5"/>
      <c r="T85" s="5"/>
    </row>
    <row r="86" spans="1:20" ht="12.75" customHeight="1" x14ac:dyDescent="0.2">
      <c r="A86" s="264">
        <v>72</v>
      </c>
      <c r="B86" s="134" t="s">
        <v>841</v>
      </c>
      <c r="C86" s="3" t="s">
        <v>207</v>
      </c>
      <c r="D86" s="4">
        <v>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5"/>
      <c r="Q86" s="5"/>
      <c r="R86" s="5"/>
      <c r="S86" s="5"/>
      <c r="T86" s="5"/>
    </row>
    <row r="87" spans="1:20" ht="12.75" customHeight="1" x14ac:dyDescent="0.2">
      <c r="A87" s="264">
        <v>73</v>
      </c>
      <c r="B87" s="13" t="s">
        <v>749</v>
      </c>
      <c r="C87" s="3" t="s">
        <v>207</v>
      </c>
      <c r="D87" s="251">
        <v>1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5"/>
      <c r="Q87" s="5"/>
      <c r="R87" s="5"/>
      <c r="S87" s="5"/>
      <c r="T87" s="5"/>
    </row>
    <row r="88" spans="1:20" ht="12.75" customHeight="1" x14ac:dyDescent="0.2">
      <c r="A88" s="264">
        <v>74</v>
      </c>
      <c r="B88" s="13" t="s">
        <v>923</v>
      </c>
      <c r="C88" s="3" t="s">
        <v>207</v>
      </c>
      <c r="D88" s="251">
        <v>30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5"/>
      <c r="Q88" s="5"/>
      <c r="R88" s="5"/>
      <c r="S88" s="5"/>
      <c r="T88" s="5"/>
    </row>
    <row r="89" spans="1:20" ht="12.75" customHeight="1" x14ac:dyDescent="0.2">
      <c r="A89" s="264">
        <v>75</v>
      </c>
      <c r="B89" s="13" t="s">
        <v>668</v>
      </c>
      <c r="C89" s="3" t="s">
        <v>207</v>
      </c>
      <c r="D89" s="251">
        <v>1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5"/>
      <c r="Q89" s="5"/>
      <c r="R89" s="5"/>
      <c r="S89" s="5"/>
      <c r="T89" s="5"/>
    </row>
    <row r="90" spans="1:20" ht="12.75" customHeight="1" x14ac:dyDescent="0.2">
      <c r="A90" s="264">
        <v>76</v>
      </c>
      <c r="B90" s="13" t="s">
        <v>669</v>
      </c>
      <c r="C90" s="3" t="s">
        <v>207</v>
      </c>
      <c r="D90" s="251">
        <v>1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5"/>
      <c r="Q90" s="5"/>
      <c r="R90" s="5"/>
      <c r="S90" s="5"/>
      <c r="T90" s="5"/>
    </row>
    <row r="91" spans="1:20" ht="12.75" customHeight="1" x14ac:dyDescent="0.2">
      <c r="A91" s="264">
        <v>77</v>
      </c>
      <c r="B91" s="13" t="s">
        <v>240</v>
      </c>
      <c r="C91" s="3" t="s">
        <v>207</v>
      </c>
      <c r="D91" s="251">
        <v>10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5"/>
      <c r="Q91" s="5"/>
      <c r="R91" s="5"/>
      <c r="S91" s="5"/>
      <c r="T91" s="5"/>
    </row>
    <row r="92" spans="1:20" ht="12.75" customHeight="1" x14ac:dyDescent="0.2">
      <c r="A92" s="264">
        <v>78</v>
      </c>
      <c r="B92" s="13" t="s">
        <v>854</v>
      </c>
      <c r="C92" s="3" t="s">
        <v>207</v>
      </c>
      <c r="D92" s="251">
        <v>1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5"/>
      <c r="Q92" s="5"/>
      <c r="R92" s="5"/>
      <c r="S92" s="5"/>
      <c r="T92" s="5"/>
    </row>
    <row r="93" spans="1:20" ht="12.75" customHeight="1" x14ac:dyDescent="0.2">
      <c r="A93" s="264">
        <v>79</v>
      </c>
      <c r="B93" s="13" t="s">
        <v>670</v>
      </c>
      <c r="C93" s="3" t="s">
        <v>207</v>
      </c>
      <c r="D93" s="251">
        <v>1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5"/>
      <c r="Q93" s="5"/>
      <c r="R93" s="5"/>
      <c r="S93" s="5"/>
      <c r="T93" s="5"/>
    </row>
    <row r="94" spans="1:20" ht="12.75" customHeight="1" x14ac:dyDescent="0.2">
      <c r="A94" s="264">
        <v>80</v>
      </c>
      <c r="B94" s="13" t="s">
        <v>671</v>
      </c>
      <c r="C94" s="3" t="s">
        <v>207</v>
      </c>
      <c r="D94" s="251">
        <v>2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5"/>
      <c r="Q94" s="5"/>
      <c r="R94" s="5"/>
      <c r="S94" s="5"/>
      <c r="T94" s="5"/>
    </row>
    <row r="95" spans="1:20" x14ac:dyDescent="0.2">
      <c r="A95" s="264">
        <v>81</v>
      </c>
      <c r="B95" s="13" t="s">
        <v>672</v>
      </c>
      <c r="C95" s="3" t="s">
        <v>207</v>
      </c>
      <c r="D95" s="251">
        <v>1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5"/>
      <c r="Q95" s="5"/>
      <c r="R95" s="5"/>
      <c r="S95" s="5"/>
      <c r="T95" s="5"/>
    </row>
    <row r="96" spans="1:20" x14ac:dyDescent="0.2">
      <c r="A96" s="264">
        <v>82</v>
      </c>
      <c r="B96" s="13" t="s">
        <v>855</v>
      </c>
      <c r="C96" s="3" t="s">
        <v>207</v>
      </c>
      <c r="D96" s="251">
        <v>1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5"/>
      <c r="Q96" s="5"/>
      <c r="R96" s="5"/>
      <c r="S96" s="5"/>
      <c r="T96" s="5"/>
    </row>
    <row r="97" spans="1:20" x14ac:dyDescent="0.2">
      <c r="A97" s="264">
        <v>83</v>
      </c>
      <c r="B97" s="13" t="s">
        <v>673</v>
      </c>
      <c r="C97" s="3" t="s">
        <v>207</v>
      </c>
      <c r="D97" s="251">
        <v>1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5"/>
      <c r="Q97" s="5"/>
      <c r="R97" s="5"/>
      <c r="S97" s="5"/>
      <c r="T97" s="5"/>
    </row>
    <row r="98" spans="1:20" x14ac:dyDescent="0.2">
      <c r="A98" s="264">
        <v>84</v>
      </c>
      <c r="B98" s="13" t="s">
        <v>674</v>
      </c>
      <c r="C98" s="3" t="s">
        <v>207</v>
      </c>
      <c r="D98" s="251">
        <v>1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5"/>
      <c r="Q98" s="5"/>
      <c r="R98" s="5"/>
      <c r="S98" s="5"/>
      <c r="T98" s="5"/>
    </row>
    <row r="99" spans="1:20" x14ac:dyDescent="0.2">
      <c r="A99" s="264">
        <v>85</v>
      </c>
      <c r="B99" s="13" t="s">
        <v>675</v>
      </c>
      <c r="C99" s="3" t="s">
        <v>207</v>
      </c>
      <c r="D99" s="251">
        <v>1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5"/>
      <c r="Q99" s="5"/>
      <c r="R99" s="5"/>
      <c r="S99" s="5"/>
      <c r="T99" s="5"/>
    </row>
    <row r="100" spans="1:20" x14ac:dyDescent="0.2">
      <c r="A100" s="264">
        <v>86</v>
      </c>
      <c r="B100" s="13" t="s">
        <v>676</v>
      </c>
      <c r="C100" s="3" t="s">
        <v>207</v>
      </c>
      <c r="D100" s="251">
        <v>1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5"/>
      <c r="Q100" s="5"/>
      <c r="R100" s="5"/>
      <c r="S100" s="5"/>
      <c r="T100" s="5"/>
    </row>
    <row r="101" spans="1:20" x14ac:dyDescent="0.2">
      <c r="A101" s="264">
        <v>87</v>
      </c>
      <c r="B101" s="151" t="s">
        <v>856</v>
      </c>
      <c r="C101" s="3" t="s">
        <v>207</v>
      </c>
      <c r="D101" s="4">
        <v>4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5"/>
      <c r="Q101" s="5"/>
      <c r="R101" s="5"/>
      <c r="S101" s="5"/>
      <c r="T101" s="5"/>
    </row>
    <row r="102" spans="1:20" x14ac:dyDescent="0.2">
      <c r="A102" s="264">
        <v>88</v>
      </c>
      <c r="B102" s="75" t="s">
        <v>677</v>
      </c>
      <c r="C102" s="3" t="s">
        <v>207</v>
      </c>
      <c r="D102" s="4">
        <v>3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5"/>
      <c r="Q102" s="5"/>
      <c r="R102" s="5"/>
      <c r="S102" s="5"/>
      <c r="T102" s="5"/>
    </row>
    <row r="103" spans="1:20" x14ac:dyDescent="0.2">
      <c r="A103" s="264">
        <v>89</v>
      </c>
      <c r="B103" s="75" t="s">
        <v>868</v>
      </c>
      <c r="C103" s="3" t="s">
        <v>207</v>
      </c>
      <c r="D103" s="4">
        <v>3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5"/>
      <c r="Q103" s="5"/>
      <c r="R103" s="5"/>
      <c r="S103" s="5"/>
      <c r="T103" s="5"/>
    </row>
    <row r="104" spans="1:20" x14ac:dyDescent="0.2">
      <c r="A104" s="264">
        <v>90</v>
      </c>
      <c r="B104" s="151" t="s">
        <v>857</v>
      </c>
      <c r="C104" s="3" t="s">
        <v>207</v>
      </c>
      <c r="D104" s="4">
        <v>2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5"/>
      <c r="Q104" s="5"/>
      <c r="R104" s="5"/>
      <c r="S104" s="5"/>
      <c r="T104" s="5"/>
    </row>
    <row r="105" spans="1:20" x14ac:dyDescent="0.2">
      <c r="A105" s="264">
        <v>91</v>
      </c>
      <c r="B105" s="151" t="s">
        <v>907</v>
      </c>
      <c r="C105" s="3" t="s">
        <v>207</v>
      </c>
      <c r="D105" s="4">
        <v>2</v>
      </c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5"/>
      <c r="Q105" s="5"/>
      <c r="R105" s="5"/>
      <c r="S105" s="5"/>
      <c r="T105" s="5"/>
    </row>
    <row r="106" spans="1:20" x14ac:dyDescent="0.2">
      <c r="A106" s="264">
        <v>92</v>
      </c>
      <c r="B106" s="75" t="s">
        <v>41</v>
      </c>
      <c r="C106" s="3" t="s">
        <v>207</v>
      </c>
      <c r="D106" s="251">
        <v>2</v>
      </c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5"/>
      <c r="Q106" s="5"/>
      <c r="R106" s="5"/>
      <c r="S106" s="5"/>
      <c r="T106" s="5"/>
    </row>
    <row r="107" spans="1:20" x14ac:dyDescent="0.2">
      <c r="A107" s="264">
        <v>93</v>
      </c>
      <c r="B107" s="75" t="s">
        <v>42</v>
      </c>
      <c r="C107" s="3" t="s">
        <v>207</v>
      </c>
      <c r="D107" s="251">
        <v>1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5"/>
      <c r="Q107" s="5"/>
      <c r="R107" s="5"/>
      <c r="S107" s="5"/>
      <c r="T107" s="5"/>
    </row>
    <row r="108" spans="1:20" x14ac:dyDescent="0.2">
      <c r="A108" s="264">
        <v>94</v>
      </c>
      <c r="B108" s="75" t="s">
        <v>43</v>
      </c>
      <c r="C108" s="3" t="s">
        <v>207</v>
      </c>
      <c r="D108" s="251">
        <v>1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5"/>
      <c r="Q108" s="5"/>
      <c r="R108" s="5"/>
      <c r="S108" s="5"/>
      <c r="T108" s="5"/>
    </row>
    <row r="109" spans="1:20" x14ac:dyDescent="0.2">
      <c r="A109" s="264">
        <v>95</v>
      </c>
      <c r="B109" s="75" t="s">
        <v>0</v>
      </c>
      <c r="C109" s="3" t="s">
        <v>207</v>
      </c>
      <c r="D109" s="251">
        <v>2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5"/>
      <c r="Q109" s="5"/>
      <c r="R109" s="5"/>
      <c r="S109" s="5"/>
      <c r="T109" s="5"/>
    </row>
    <row r="110" spans="1:20" x14ac:dyDescent="0.2">
      <c r="A110" s="264">
        <v>96</v>
      </c>
      <c r="B110" s="75" t="s">
        <v>1</v>
      </c>
      <c r="C110" s="3" t="s">
        <v>207</v>
      </c>
      <c r="D110" s="251">
        <v>3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5"/>
      <c r="Q110" s="5"/>
      <c r="R110" s="5"/>
      <c r="S110" s="5"/>
      <c r="T110" s="5"/>
    </row>
    <row r="111" spans="1:20" x14ac:dyDescent="0.2">
      <c r="A111" s="264">
        <v>97</v>
      </c>
      <c r="B111" s="75" t="s">
        <v>2</v>
      </c>
      <c r="C111" s="3" t="s">
        <v>207</v>
      </c>
      <c r="D111" s="251">
        <v>2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5"/>
      <c r="Q111" s="5"/>
      <c r="R111" s="5"/>
      <c r="S111" s="5"/>
      <c r="T111" s="5"/>
    </row>
    <row r="112" spans="1:20" x14ac:dyDescent="0.2">
      <c r="A112" s="264">
        <v>98</v>
      </c>
      <c r="B112" s="151" t="s">
        <v>393</v>
      </c>
      <c r="C112" s="3" t="s">
        <v>208</v>
      </c>
      <c r="D112" s="4">
        <v>50</v>
      </c>
      <c r="E112" s="4"/>
      <c r="F112" s="4"/>
      <c r="G112" s="4"/>
      <c r="H112" s="51"/>
      <c r="I112" s="4"/>
      <c r="J112" s="4"/>
      <c r="K112" s="4"/>
      <c r="L112" s="4"/>
      <c r="M112" s="4"/>
      <c r="N112" s="4"/>
      <c r="O112" s="4"/>
      <c r="P112" s="5"/>
      <c r="Q112" s="5"/>
      <c r="R112" s="5"/>
      <c r="S112" s="5"/>
      <c r="T112" s="5"/>
    </row>
    <row r="113" spans="1:20" ht="12.75" customHeight="1" x14ac:dyDescent="0.2">
      <c r="A113" s="264">
        <v>99</v>
      </c>
      <c r="B113" s="13" t="s">
        <v>200</v>
      </c>
      <c r="C113" s="3" t="s">
        <v>205</v>
      </c>
      <c r="D113" s="4">
        <v>1</v>
      </c>
      <c r="E113" s="4"/>
      <c r="F113" s="4"/>
      <c r="G113" s="4"/>
      <c r="H113" s="299"/>
      <c r="I113" s="4"/>
      <c r="J113" s="4"/>
      <c r="K113" s="4"/>
      <c r="L113" s="4"/>
      <c r="M113" s="4"/>
      <c r="N113" s="4"/>
      <c r="O113" s="4"/>
      <c r="P113" s="5"/>
      <c r="Q113" s="5"/>
      <c r="R113" s="5"/>
      <c r="S113" s="5"/>
      <c r="T113" s="5"/>
    </row>
    <row r="114" spans="1:20" ht="12.75" customHeight="1" x14ac:dyDescent="0.2">
      <c r="A114" s="264">
        <v>100</v>
      </c>
      <c r="B114" s="13" t="s">
        <v>201</v>
      </c>
      <c r="C114" s="3" t="s">
        <v>205</v>
      </c>
      <c r="D114" s="4">
        <v>1</v>
      </c>
      <c r="E114" s="4"/>
      <c r="F114" s="4"/>
      <c r="G114" s="4"/>
      <c r="H114" s="298"/>
      <c r="I114" s="4"/>
      <c r="J114" s="4"/>
      <c r="K114" s="4"/>
      <c r="L114" s="4"/>
      <c r="M114" s="4"/>
      <c r="N114" s="4"/>
      <c r="O114" s="4"/>
      <c r="P114" s="5"/>
      <c r="Q114" s="5"/>
      <c r="R114" s="5"/>
      <c r="S114" s="5"/>
      <c r="T114" s="5"/>
    </row>
    <row r="115" spans="1:20" ht="12.75" customHeight="1" x14ac:dyDescent="0.2">
      <c r="A115" s="264">
        <v>101</v>
      </c>
      <c r="B115" s="45" t="s">
        <v>202</v>
      </c>
      <c r="C115" s="112" t="s">
        <v>987</v>
      </c>
      <c r="D115" s="234">
        <v>72</v>
      </c>
      <c r="E115" s="4"/>
      <c r="F115" s="4"/>
      <c r="G115" s="4"/>
      <c r="H115" s="300"/>
      <c r="I115" s="4"/>
      <c r="J115" s="4"/>
      <c r="K115" s="4"/>
      <c r="L115" s="4"/>
      <c r="M115" s="4"/>
      <c r="N115" s="4"/>
      <c r="O115" s="4"/>
      <c r="P115" s="5"/>
      <c r="Q115" s="5"/>
      <c r="R115" s="5"/>
      <c r="S115" s="5"/>
      <c r="T115" s="5"/>
    </row>
    <row r="116" spans="1:20" ht="12.75" customHeight="1" x14ac:dyDescent="0.2">
      <c r="A116" s="264"/>
      <c r="B116" s="49" t="s">
        <v>179</v>
      </c>
      <c r="C116" s="50"/>
      <c r="D116" s="273"/>
      <c r="E116" s="158"/>
      <c r="F116" s="158"/>
      <c r="G116" s="158"/>
      <c r="H116" s="23"/>
      <c r="I116" s="23"/>
      <c r="J116" s="38"/>
      <c r="K116" s="23"/>
      <c r="L116" s="23"/>
      <c r="M116" s="23"/>
      <c r="N116" s="23"/>
      <c r="O116" s="23"/>
      <c r="P116" s="5"/>
      <c r="Q116" s="5"/>
      <c r="R116" s="5"/>
      <c r="S116" s="5"/>
      <c r="T116" s="5"/>
    </row>
    <row r="117" spans="1:20" ht="12.75" customHeight="1" x14ac:dyDescent="0.2">
      <c r="A117" s="24"/>
      <c r="B117" s="36" t="s">
        <v>199</v>
      </c>
      <c r="C117" s="248"/>
      <c r="D117" s="25"/>
      <c r="E117" s="23"/>
      <c r="F117" s="23"/>
      <c r="G117" s="23"/>
      <c r="H117" s="23"/>
      <c r="I117" s="23"/>
      <c r="J117" s="38"/>
      <c r="K117" s="23"/>
      <c r="L117" s="23"/>
      <c r="M117" s="23"/>
      <c r="N117" s="23"/>
      <c r="O117" s="23"/>
      <c r="P117" s="5"/>
      <c r="Q117" s="5"/>
      <c r="R117" s="5"/>
      <c r="S117" s="5"/>
      <c r="T117" s="5"/>
    </row>
    <row r="118" spans="1:20" x14ac:dyDescent="0.2">
      <c r="A118" s="24"/>
      <c r="B118" s="36" t="s">
        <v>630</v>
      </c>
      <c r="C118" s="37"/>
      <c r="D118" s="25"/>
      <c r="E118" s="23"/>
      <c r="F118" s="23"/>
      <c r="G118" s="23"/>
      <c r="H118" s="23"/>
      <c r="I118" s="23"/>
      <c r="J118" s="38"/>
      <c r="K118" s="23"/>
      <c r="L118" s="23"/>
      <c r="M118" s="23"/>
      <c r="N118" s="23"/>
      <c r="O118" s="23"/>
      <c r="P118" s="5"/>
      <c r="Q118" s="5"/>
      <c r="R118" s="5"/>
      <c r="S118" s="5"/>
      <c r="T118" s="5"/>
    </row>
    <row r="119" spans="1:20" s="5" customFormat="1" x14ac:dyDescent="0.2">
      <c r="D119" s="54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1:20" s="5" customFormat="1" x14ac:dyDescent="0.2">
      <c r="D120" s="54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</row>
    <row r="121" spans="1:20" s="5" customFormat="1" x14ac:dyDescent="0.2">
      <c r="D121" s="54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</row>
    <row r="122" spans="1:20" s="31" customFormat="1" ht="18" x14ac:dyDescent="0.2">
      <c r="B122" s="217" t="s">
        <v>1340</v>
      </c>
      <c r="D122" s="218"/>
      <c r="F122" s="217" t="s">
        <v>1342</v>
      </c>
      <c r="G122" s="217"/>
      <c r="H122" s="218"/>
      <c r="I122" s="218"/>
      <c r="J122" s="219"/>
      <c r="K122" s="219"/>
      <c r="L122" s="219"/>
      <c r="M122" s="219"/>
      <c r="N122" s="219"/>
      <c r="O122" s="219"/>
    </row>
    <row r="123" spans="1:20" s="31" customFormat="1" ht="18" x14ac:dyDescent="0.2">
      <c r="B123" s="220" t="s">
        <v>1132</v>
      </c>
      <c r="D123" s="221"/>
      <c r="E123" s="219"/>
      <c r="F123" s="222"/>
      <c r="G123" s="222"/>
      <c r="J123" s="220" t="s">
        <v>1132</v>
      </c>
      <c r="K123" s="219"/>
      <c r="L123" s="223"/>
      <c r="M123" s="223"/>
      <c r="N123" s="223"/>
      <c r="O123" s="219"/>
    </row>
    <row r="124" spans="1:20" s="31" customFormat="1" x14ac:dyDescent="0.2">
      <c r="B124" s="220"/>
      <c r="D124" s="221"/>
      <c r="E124" s="219"/>
      <c r="H124" s="224"/>
      <c r="I124" s="224"/>
      <c r="J124" s="219"/>
      <c r="K124" s="219"/>
      <c r="L124" s="223"/>
      <c r="M124" s="223"/>
      <c r="N124" s="223"/>
      <c r="O124" s="219"/>
    </row>
    <row r="125" spans="1:20" s="31" customFormat="1" x14ac:dyDescent="0.2">
      <c r="B125" s="217" t="s">
        <v>1341</v>
      </c>
      <c r="D125" s="224"/>
      <c r="E125" s="219"/>
      <c r="F125" s="217" t="s">
        <v>1343</v>
      </c>
      <c r="G125" s="217"/>
      <c r="H125" s="219"/>
      <c r="I125" s="219"/>
      <c r="J125" s="219"/>
      <c r="K125" s="219"/>
      <c r="L125" s="223"/>
      <c r="M125" s="223"/>
      <c r="N125" s="223"/>
      <c r="O125" s="219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21" right="0.27" top="0.32" bottom="0.38" header="0.19" footer="0.28999999999999998"/>
  <pageSetup paperSize="9" orientation="landscape" horizontalDpi="4294967293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40"/>
  <sheetViews>
    <sheetView showZeros="0" workbookViewId="0">
      <selection activeCell="M12" sqref="M12:M14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5.7109375" style="19" customWidth="1"/>
    <col min="5" max="5" width="5.7109375" style="5" customWidth="1"/>
    <col min="6" max="7" width="6.5703125" style="5" customWidth="1"/>
    <col min="8" max="8" width="8.140625" style="5" customWidth="1"/>
    <col min="9" max="9" width="7" style="5" customWidth="1"/>
    <col min="10" max="10" width="6.85546875" style="5" customWidth="1"/>
    <col min="11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15" t="s">
        <v>1001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999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J9" s="72"/>
      <c r="K9" s="6" t="s">
        <v>1134</v>
      </c>
      <c r="L9" s="140"/>
      <c r="M9" s="54"/>
    </row>
    <row r="10" spans="1:17" x14ac:dyDescent="0.2">
      <c r="A10" s="5" t="s">
        <v>1152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42" customHeight="1" x14ac:dyDescent="0.25">
      <c r="A15" s="245">
        <v>1</v>
      </c>
      <c r="B15" s="301" t="s">
        <v>1038</v>
      </c>
      <c r="C15" s="11" t="s">
        <v>205</v>
      </c>
      <c r="D15" s="145">
        <v>2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252"/>
    </row>
    <row r="16" spans="1:17" s="29" customFormat="1" ht="13.5" x14ac:dyDescent="0.25">
      <c r="A16" s="245">
        <v>2</v>
      </c>
      <c r="B16" s="151" t="s">
        <v>1039</v>
      </c>
      <c r="C16" s="3" t="s">
        <v>205</v>
      </c>
      <c r="D16" s="20">
        <v>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252"/>
    </row>
    <row r="17" spans="1:17" s="29" customFormat="1" ht="13.5" x14ac:dyDescent="0.25">
      <c r="A17" s="245">
        <v>3</v>
      </c>
      <c r="B17" s="151" t="s">
        <v>468</v>
      </c>
      <c r="C17" s="3" t="s">
        <v>207</v>
      </c>
      <c r="D17" s="20">
        <v>12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252"/>
    </row>
    <row r="18" spans="1:17" s="29" customFormat="1" ht="13.5" x14ac:dyDescent="0.25">
      <c r="A18" s="245">
        <v>4</v>
      </c>
      <c r="B18" s="269" t="s">
        <v>1040</v>
      </c>
      <c r="C18" s="3" t="s">
        <v>207</v>
      </c>
      <c r="D18" s="20">
        <v>4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252"/>
    </row>
    <row r="19" spans="1:17" s="29" customFormat="1" ht="13.5" x14ac:dyDescent="0.25">
      <c r="A19" s="245">
        <v>5</v>
      </c>
      <c r="B19" s="151" t="s">
        <v>385</v>
      </c>
      <c r="C19" s="3" t="s">
        <v>207</v>
      </c>
      <c r="D19" s="20">
        <v>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252"/>
    </row>
    <row r="20" spans="1:17" s="29" customFormat="1" ht="13.5" x14ac:dyDescent="0.25">
      <c r="A20" s="245">
        <v>6</v>
      </c>
      <c r="B20" s="269" t="s">
        <v>436</v>
      </c>
      <c r="C20" s="3" t="s">
        <v>173</v>
      </c>
      <c r="D20" s="20">
        <v>80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252"/>
    </row>
    <row r="21" spans="1:17" s="29" customFormat="1" ht="13.5" x14ac:dyDescent="0.25">
      <c r="A21" s="245">
        <v>7</v>
      </c>
      <c r="B21" s="269" t="s">
        <v>437</v>
      </c>
      <c r="C21" s="3" t="s">
        <v>173</v>
      </c>
      <c r="D21" s="20">
        <v>10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252"/>
    </row>
    <row r="22" spans="1:17" s="29" customFormat="1" ht="13.5" x14ac:dyDescent="0.25">
      <c r="A22" s="245">
        <v>8</v>
      </c>
      <c r="B22" s="75" t="s">
        <v>126</v>
      </c>
      <c r="C22" s="3" t="s">
        <v>173</v>
      </c>
      <c r="D22" s="20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252"/>
    </row>
    <row r="23" spans="1:17" s="29" customFormat="1" ht="13.5" x14ac:dyDescent="0.25">
      <c r="A23" s="245">
        <v>9</v>
      </c>
      <c r="B23" s="151" t="s">
        <v>470</v>
      </c>
      <c r="C23" s="3" t="s">
        <v>207</v>
      </c>
      <c r="D23" s="20">
        <v>6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252"/>
    </row>
    <row r="24" spans="1:17" s="29" customFormat="1" ht="13.5" x14ac:dyDescent="0.25">
      <c r="A24" s="245">
        <v>10</v>
      </c>
      <c r="B24" s="302" t="s">
        <v>610</v>
      </c>
      <c r="C24" s="3" t="s">
        <v>173</v>
      </c>
      <c r="D24" s="126">
        <v>80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252"/>
    </row>
    <row r="25" spans="1:17" s="29" customFormat="1" ht="13.5" x14ac:dyDescent="0.25">
      <c r="A25" s="245">
        <v>11</v>
      </c>
      <c r="B25" s="302" t="s">
        <v>611</v>
      </c>
      <c r="C25" s="3" t="s">
        <v>173</v>
      </c>
      <c r="D25" s="126">
        <v>10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252"/>
    </row>
    <row r="26" spans="1:17" s="29" customFormat="1" ht="13.5" x14ac:dyDescent="0.25">
      <c r="A26" s="245">
        <v>12</v>
      </c>
      <c r="B26" s="302" t="s">
        <v>852</v>
      </c>
      <c r="C26" s="3" t="s">
        <v>173</v>
      </c>
      <c r="D26" s="126">
        <v>20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252"/>
    </row>
    <row r="27" spans="1:17" s="29" customFormat="1" ht="13.5" x14ac:dyDescent="0.25">
      <c r="A27" s="245">
        <v>13</v>
      </c>
      <c r="B27" s="274" t="s">
        <v>127</v>
      </c>
      <c r="C27" s="3" t="s">
        <v>173</v>
      </c>
      <c r="D27" s="126">
        <v>10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252"/>
    </row>
    <row r="28" spans="1:17" s="29" customFormat="1" ht="13.5" x14ac:dyDescent="0.25">
      <c r="A28" s="245">
        <v>14</v>
      </c>
      <c r="B28" s="75" t="s">
        <v>1049</v>
      </c>
      <c r="C28" s="11" t="s">
        <v>173</v>
      </c>
      <c r="D28" s="126">
        <v>120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252"/>
    </row>
    <row r="29" spans="1:17" s="29" customFormat="1" ht="13.5" x14ac:dyDescent="0.25">
      <c r="A29" s="245">
        <v>15</v>
      </c>
      <c r="B29" s="75" t="s">
        <v>689</v>
      </c>
      <c r="C29" s="11" t="s">
        <v>205</v>
      </c>
      <c r="D29" s="126">
        <v>1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252"/>
    </row>
    <row r="30" spans="1:17" x14ac:dyDescent="0.2">
      <c r="A30" s="245"/>
      <c r="B30" s="247" t="s">
        <v>1051</v>
      </c>
      <c r="C30" s="11"/>
      <c r="D30" s="145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7" x14ac:dyDescent="0.2">
      <c r="A31" s="245"/>
      <c r="B31" s="247" t="s">
        <v>1052</v>
      </c>
      <c r="C31" s="248"/>
      <c r="D31" s="145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7" x14ac:dyDescent="0.2">
      <c r="A32" s="245"/>
      <c r="B32" s="247" t="s">
        <v>1053</v>
      </c>
      <c r="C32" s="11"/>
      <c r="D32" s="145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2:15" x14ac:dyDescent="0.2">
      <c r="D33" s="54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2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2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2:15" s="31" customFormat="1" ht="18" x14ac:dyDescent="0.2">
      <c r="B36" s="217" t="s">
        <v>1340</v>
      </c>
      <c r="D36" s="218"/>
      <c r="F36" s="217" t="s">
        <v>1342</v>
      </c>
      <c r="G36" s="217"/>
      <c r="H36" s="218"/>
      <c r="I36" s="218"/>
      <c r="J36" s="219"/>
      <c r="K36" s="219"/>
      <c r="L36" s="219"/>
      <c r="M36" s="219"/>
      <c r="N36" s="219"/>
      <c r="O36" s="219"/>
    </row>
    <row r="37" spans="2:15" s="31" customFormat="1" ht="18" x14ac:dyDescent="0.2">
      <c r="B37" s="220" t="s">
        <v>1132</v>
      </c>
      <c r="D37" s="221"/>
      <c r="E37" s="219"/>
      <c r="F37" s="222"/>
      <c r="G37" s="222"/>
      <c r="J37" s="220" t="s">
        <v>1132</v>
      </c>
      <c r="K37" s="219"/>
      <c r="L37" s="223"/>
      <c r="M37" s="223"/>
      <c r="N37" s="223"/>
      <c r="O37" s="219"/>
    </row>
    <row r="38" spans="2:15" s="31" customFormat="1" x14ac:dyDescent="0.2">
      <c r="B38" s="220"/>
      <c r="D38" s="221"/>
      <c r="E38" s="219"/>
      <c r="H38" s="224"/>
      <c r="I38" s="224"/>
      <c r="J38" s="219"/>
      <c r="K38" s="219"/>
      <c r="L38" s="223"/>
      <c r="M38" s="223"/>
      <c r="N38" s="223"/>
      <c r="O38" s="219"/>
    </row>
    <row r="39" spans="2:15" s="31" customFormat="1" x14ac:dyDescent="0.2">
      <c r="B39" s="217" t="s">
        <v>1341</v>
      </c>
      <c r="D39" s="224"/>
      <c r="E39" s="219"/>
      <c r="F39" s="217" t="s">
        <v>1343</v>
      </c>
      <c r="G39" s="217"/>
      <c r="H39" s="219"/>
      <c r="I39" s="219"/>
      <c r="J39" s="219"/>
      <c r="K39" s="219"/>
      <c r="L39" s="223"/>
      <c r="M39" s="223"/>
      <c r="N39" s="223"/>
      <c r="O39" s="219"/>
    </row>
    <row r="40" spans="2:15" s="297" customFormat="1" x14ac:dyDescent="0.2">
      <c r="B40" s="293"/>
      <c r="C40" s="221"/>
      <c r="D40" s="221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75" right="0.75" top="0.63" bottom="1" header="0.5" footer="0.5"/>
  <pageSetup paperSize="9" orientation="landscape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3"/>
  <sheetViews>
    <sheetView showZeros="0" workbookViewId="0">
      <selection activeCell="I22" sqref="I22"/>
    </sheetView>
  </sheetViews>
  <sheetFormatPr defaultRowHeight="12.75" x14ac:dyDescent="0.2"/>
  <cols>
    <col min="1" max="1" width="4" style="5" customWidth="1"/>
    <col min="2" max="2" width="35.28515625" style="5" customWidth="1"/>
    <col min="3" max="3" width="5.7109375" style="5" customWidth="1"/>
    <col min="4" max="4" width="5.7109375" style="19" customWidth="1"/>
    <col min="5" max="5" width="5.7109375" style="5" customWidth="1"/>
    <col min="6" max="7" width="6.5703125" style="5" customWidth="1"/>
    <col min="8" max="8" width="8.140625" style="5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9.7109375" style="5" customWidth="1"/>
    <col min="16" max="16384" width="9.140625" style="5"/>
  </cols>
  <sheetData>
    <row r="1" spans="1:17" x14ac:dyDescent="0.2">
      <c r="A1" s="315" t="s">
        <v>1099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1155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1144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1330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J9" s="72"/>
      <c r="K9" s="6" t="s">
        <v>1134</v>
      </c>
      <c r="L9" s="140"/>
      <c r="M9" s="54"/>
    </row>
    <row r="10" spans="1:17" x14ac:dyDescent="0.2">
      <c r="A10" s="5" t="s">
        <v>1152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>
        <v>1</v>
      </c>
      <c r="B15" s="75" t="s">
        <v>1100</v>
      </c>
      <c r="C15" s="11" t="s">
        <v>173</v>
      </c>
      <c r="D15" s="117">
        <v>50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252"/>
    </row>
    <row r="16" spans="1:17" s="29" customFormat="1" ht="13.5" x14ac:dyDescent="0.25">
      <c r="A16" s="245">
        <v>2</v>
      </c>
      <c r="B16" s="75" t="s">
        <v>1101</v>
      </c>
      <c r="C16" s="3" t="s">
        <v>173</v>
      </c>
      <c r="D16" s="4">
        <v>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245">
        <v>3</v>
      </c>
      <c r="B17" s="75" t="s">
        <v>1102</v>
      </c>
      <c r="C17" s="3" t="s">
        <v>207</v>
      </c>
      <c r="D17" s="4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4</v>
      </c>
      <c r="B18" s="75" t="s">
        <v>1103</v>
      </c>
      <c r="C18" s="3" t="s">
        <v>207</v>
      </c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5</v>
      </c>
      <c r="B19" s="75" t="s">
        <v>1104</v>
      </c>
      <c r="C19" s="3" t="s">
        <v>207</v>
      </c>
      <c r="D19" s="4">
        <v>16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6</v>
      </c>
      <c r="B20" s="75" t="s">
        <v>1105</v>
      </c>
      <c r="C20" s="3" t="s">
        <v>207</v>
      </c>
      <c r="D20" s="4">
        <v>2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7</v>
      </c>
      <c r="B21" s="75" t="s">
        <v>1106</v>
      </c>
      <c r="C21" s="3" t="s">
        <v>698</v>
      </c>
      <c r="D21" s="4">
        <v>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8</v>
      </c>
      <c r="B22" s="75" t="s">
        <v>1049</v>
      </c>
      <c r="C22" s="11" t="s">
        <v>173</v>
      </c>
      <c r="D22" s="251">
        <v>100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s="29" customFormat="1" ht="13.5" x14ac:dyDescent="0.25">
      <c r="A23" s="245">
        <v>9</v>
      </c>
      <c r="B23" s="75" t="s">
        <v>689</v>
      </c>
      <c r="C23" s="11" t="s">
        <v>205</v>
      </c>
      <c r="D23" s="251">
        <v>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Q23" s="252"/>
    </row>
    <row r="24" spans="1:17" x14ac:dyDescent="0.2">
      <c r="A24" s="245"/>
      <c r="B24" s="247" t="s">
        <v>1051</v>
      </c>
      <c r="C24" s="11"/>
      <c r="D24" s="11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7" x14ac:dyDescent="0.2">
      <c r="A25" s="245"/>
      <c r="B25" s="247" t="s">
        <v>1052</v>
      </c>
      <c r="C25" s="248"/>
      <c r="D25" s="11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7" x14ac:dyDescent="0.2">
      <c r="A26" s="245"/>
      <c r="B26" s="247" t="s">
        <v>1053</v>
      </c>
      <c r="C26" s="11"/>
      <c r="D26" s="11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D27" s="54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1:17" x14ac:dyDescent="0.2">
      <c r="D28" s="54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s="31" customFormat="1" ht="18" x14ac:dyDescent="0.2">
      <c r="B30" s="217" t="s">
        <v>1340</v>
      </c>
      <c r="D30" s="218"/>
      <c r="F30" s="217" t="s">
        <v>1342</v>
      </c>
      <c r="G30" s="217"/>
      <c r="H30" s="218"/>
      <c r="I30" s="218"/>
      <c r="J30" s="219"/>
      <c r="K30" s="219"/>
      <c r="L30" s="219"/>
      <c r="M30" s="219"/>
      <c r="N30" s="219"/>
      <c r="O30" s="219"/>
    </row>
    <row r="31" spans="1:17" s="31" customFormat="1" ht="18" x14ac:dyDescent="0.2">
      <c r="B31" s="220" t="s">
        <v>1132</v>
      </c>
      <c r="D31" s="221"/>
      <c r="E31" s="219"/>
      <c r="F31" s="222"/>
      <c r="G31" s="222"/>
      <c r="J31" s="220" t="s">
        <v>1132</v>
      </c>
      <c r="K31" s="219"/>
      <c r="L31" s="223"/>
      <c r="M31" s="223"/>
      <c r="N31" s="223"/>
      <c r="O31" s="219"/>
    </row>
    <row r="32" spans="1:17" s="31" customFormat="1" x14ac:dyDescent="0.2">
      <c r="B32" s="220"/>
      <c r="D32" s="221"/>
      <c r="E32" s="219"/>
      <c r="H32" s="224"/>
      <c r="I32" s="224"/>
      <c r="J32" s="219"/>
      <c r="K32" s="219"/>
      <c r="L32" s="223"/>
      <c r="M32" s="223"/>
      <c r="N32" s="223"/>
      <c r="O32" s="219"/>
    </row>
    <row r="33" spans="2:15" s="31" customFormat="1" x14ac:dyDescent="0.2">
      <c r="B33" s="217" t="s">
        <v>1341</v>
      </c>
      <c r="D33" s="224"/>
      <c r="E33" s="219"/>
      <c r="F33" s="217" t="s">
        <v>1343</v>
      </c>
      <c r="G33" s="217"/>
      <c r="H33" s="219"/>
      <c r="I33" s="219"/>
      <c r="J33" s="219"/>
      <c r="K33" s="219"/>
      <c r="L33" s="223"/>
      <c r="M33" s="223"/>
      <c r="N33" s="223"/>
      <c r="O33" s="219"/>
    </row>
  </sheetData>
  <mergeCells count="20">
    <mergeCell ref="M12:M14"/>
    <mergeCell ref="N12:N14"/>
    <mergeCell ref="O12:O14"/>
    <mergeCell ref="H12:H14"/>
    <mergeCell ref="I12:I14"/>
    <mergeCell ref="J12:J14"/>
    <mergeCell ref="K12:K14"/>
    <mergeCell ref="L12:L14"/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50"/>
  <sheetViews>
    <sheetView showZeros="0" workbookViewId="0">
      <selection activeCell="I24" sqref="I24"/>
    </sheetView>
  </sheetViews>
  <sheetFormatPr defaultRowHeight="12.75" x14ac:dyDescent="0.2"/>
  <cols>
    <col min="1" max="1" width="4" style="5" customWidth="1"/>
    <col min="2" max="2" width="39.140625" style="5" customWidth="1"/>
    <col min="3" max="3" width="6" style="5" customWidth="1"/>
    <col min="4" max="4" width="9.28515625" style="54" customWidth="1"/>
    <col min="5" max="5" width="6.5703125" style="72" customWidth="1"/>
    <col min="6" max="6" width="9.42578125" style="72" customWidth="1"/>
    <col min="7" max="7" width="9.140625" style="72" customWidth="1"/>
    <col min="8" max="8" width="11.140625" style="72" customWidth="1"/>
    <col min="9" max="9" width="8.7109375" style="72" bestFit="1" customWidth="1"/>
    <col min="10" max="10" width="8.42578125" style="72" customWidth="1"/>
    <col min="11" max="11" width="9.5703125" style="72" customWidth="1"/>
    <col min="12" max="12" width="10.28515625" style="72" customWidth="1"/>
    <col min="13" max="13" width="10.7109375" style="72" bestFit="1" customWidth="1"/>
    <col min="14" max="14" width="9.140625" style="72" bestFit="1" customWidth="1"/>
    <col min="15" max="15" width="10.140625" style="72" bestFit="1" customWidth="1"/>
    <col min="16" max="18" width="9.140625" style="5"/>
    <col min="19" max="19" width="7.5703125" style="5" customWidth="1"/>
    <col min="20" max="16384" width="9.140625" style="5"/>
  </cols>
  <sheetData>
    <row r="1" spans="1:23" x14ac:dyDescent="0.2">
      <c r="A1" s="315" t="s">
        <v>975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23" x14ac:dyDescent="0.2">
      <c r="A2" s="315" t="s">
        <v>1135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V2" s="30"/>
    </row>
    <row r="3" spans="1:23" x14ac:dyDescent="0.2">
      <c r="A3" s="109" t="s">
        <v>1126</v>
      </c>
      <c r="W3" s="123"/>
    </row>
    <row r="4" spans="1:23" x14ac:dyDescent="0.2">
      <c r="A4" s="5" t="s">
        <v>1131</v>
      </c>
      <c r="W4" s="123"/>
    </row>
    <row r="5" spans="1:23" x14ac:dyDescent="0.2">
      <c r="A5" s="5" t="s">
        <v>844</v>
      </c>
    </row>
    <row r="6" spans="1:23" x14ac:dyDescent="0.2">
      <c r="A6" s="5" t="s">
        <v>1127</v>
      </c>
      <c r="G6" s="6" t="s">
        <v>181</v>
      </c>
      <c r="I6" s="72" t="s">
        <v>626</v>
      </c>
    </row>
    <row r="7" spans="1:23" x14ac:dyDescent="0.2">
      <c r="A7" s="5" t="s">
        <v>1329</v>
      </c>
      <c r="E7" s="54"/>
      <c r="F7" s="54"/>
      <c r="G7" s="6" t="s">
        <v>1134</v>
      </c>
      <c r="H7" s="129"/>
      <c r="J7" s="314"/>
      <c r="K7" s="314"/>
      <c r="L7" s="314"/>
    </row>
    <row r="8" spans="1:23" x14ac:dyDescent="0.2">
      <c r="J8" s="314"/>
      <c r="K8" s="314"/>
      <c r="L8" s="314"/>
    </row>
    <row r="9" spans="1:23" x14ac:dyDescent="0.2">
      <c r="A9" s="5" t="s">
        <v>1133</v>
      </c>
    </row>
    <row r="10" spans="1:23" s="31" customFormat="1" ht="12.75" customHeight="1" x14ac:dyDescent="0.2">
      <c r="A10" s="317" t="s">
        <v>628</v>
      </c>
      <c r="B10" s="317" t="s">
        <v>182</v>
      </c>
      <c r="C10" s="317" t="s">
        <v>183</v>
      </c>
      <c r="D10" s="318" t="s">
        <v>184</v>
      </c>
      <c r="E10" s="316" t="s">
        <v>185</v>
      </c>
      <c r="F10" s="316"/>
      <c r="G10" s="316"/>
      <c r="H10" s="316"/>
      <c r="I10" s="316"/>
      <c r="J10" s="316"/>
      <c r="K10" s="316" t="s">
        <v>186</v>
      </c>
      <c r="L10" s="316"/>
      <c r="M10" s="316"/>
      <c r="N10" s="316"/>
      <c r="O10" s="316"/>
    </row>
    <row r="11" spans="1:23" s="31" customFormat="1" ht="12.75" customHeight="1" x14ac:dyDescent="0.2">
      <c r="A11" s="317"/>
      <c r="B11" s="317"/>
      <c r="C11" s="317"/>
      <c r="D11" s="318"/>
      <c r="E11" s="318" t="s">
        <v>187</v>
      </c>
      <c r="F11" s="318" t="s">
        <v>91</v>
      </c>
      <c r="G11" s="318" t="s">
        <v>92</v>
      </c>
      <c r="H11" s="318" t="s">
        <v>93</v>
      </c>
      <c r="I11" s="318" t="s">
        <v>94</v>
      </c>
      <c r="J11" s="318" t="s">
        <v>95</v>
      </c>
      <c r="K11" s="318" t="s">
        <v>96</v>
      </c>
      <c r="L11" s="318" t="s">
        <v>97</v>
      </c>
      <c r="M11" s="318" t="s">
        <v>98</v>
      </c>
      <c r="N11" s="318" t="s">
        <v>94</v>
      </c>
      <c r="O11" s="318" t="s">
        <v>99</v>
      </c>
    </row>
    <row r="12" spans="1:23" s="31" customFormat="1" ht="12.75" customHeight="1" x14ac:dyDescent="0.2">
      <c r="A12" s="317"/>
      <c r="B12" s="317"/>
      <c r="C12" s="317"/>
      <c r="D12" s="318"/>
      <c r="E12" s="318" t="s">
        <v>100</v>
      </c>
      <c r="F12" s="318" t="s">
        <v>101</v>
      </c>
      <c r="G12" s="318" t="s">
        <v>102</v>
      </c>
      <c r="H12" s="318"/>
      <c r="I12" s="318"/>
      <c r="J12" s="318"/>
      <c r="K12" s="318"/>
      <c r="L12" s="318" t="s">
        <v>102</v>
      </c>
      <c r="M12" s="318"/>
      <c r="N12" s="318"/>
      <c r="O12" s="318"/>
    </row>
    <row r="13" spans="1:23" s="31" customFormat="1" x14ac:dyDescent="0.2">
      <c r="A13" s="317"/>
      <c r="B13" s="317"/>
      <c r="C13" s="317"/>
      <c r="D13" s="318"/>
      <c r="E13" s="318" t="s">
        <v>103</v>
      </c>
      <c r="F13" s="318" t="s">
        <v>104</v>
      </c>
      <c r="G13" s="318" t="s">
        <v>625</v>
      </c>
      <c r="H13" s="318" t="s">
        <v>626</v>
      </c>
      <c r="I13" s="318" t="s">
        <v>626</v>
      </c>
      <c r="J13" s="318" t="s">
        <v>626</v>
      </c>
      <c r="K13" s="318" t="s">
        <v>627</v>
      </c>
      <c r="L13" s="318" t="s">
        <v>625</v>
      </c>
      <c r="M13" s="318" t="s">
        <v>626</v>
      </c>
      <c r="N13" s="318" t="s">
        <v>626</v>
      </c>
      <c r="O13" s="318"/>
    </row>
    <row r="14" spans="1:23" x14ac:dyDescent="0.2">
      <c r="A14" s="122"/>
      <c r="B14" s="141" t="s">
        <v>988</v>
      </c>
      <c r="C14" s="142"/>
      <c r="D14" s="143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</row>
    <row r="15" spans="1:23" ht="25.5" x14ac:dyDescent="0.2">
      <c r="A15" s="122">
        <v>1</v>
      </c>
      <c r="B15" s="45" t="s">
        <v>593</v>
      </c>
      <c r="C15" s="11" t="s">
        <v>173</v>
      </c>
      <c r="D15" s="145">
        <v>130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20"/>
    </row>
    <row r="16" spans="1:23" ht="25.5" x14ac:dyDescent="0.2">
      <c r="A16" s="122">
        <v>2</v>
      </c>
      <c r="B16" s="45" t="s">
        <v>1322</v>
      </c>
      <c r="C16" s="11" t="s">
        <v>845</v>
      </c>
      <c r="D16" s="145">
        <v>3</v>
      </c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20"/>
    </row>
    <row r="17" spans="1:15" x14ac:dyDescent="0.2">
      <c r="A17" s="122">
        <v>3</v>
      </c>
      <c r="B17" s="45" t="s">
        <v>591</v>
      </c>
      <c r="C17" s="11" t="s">
        <v>845</v>
      </c>
      <c r="D17" s="145">
        <v>1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20"/>
    </row>
    <row r="18" spans="1:15" x14ac:dyDescent="0.2">
      <c r="A18" s="122">
        <v>4</v>
      </c>
      <c r="B18" s="45" t="s">
        <v>592</v>
      </c>
      <c r="C18" s="11" t="s">
        <v>845</v>
      </c>
      <c r="D18" s="145">
        <v>1</v>
      </c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20"/>
    </row>
    <row r="19" spans="1:15" x14ac:dyDescent="0.2">
      <c r="A19" s="122">
        <v>5</v>
      </c>
      <c r="B19" s="45" t="s">
        <v>874</v>
      </c>
      <c r="C19" s="11" t="s">
        <v>7</v>
      </c>
      <c r="D19" s="145">
        <v>9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20"/>
    </row>
    <row r="20" spans="1:15" ht="25.5" x14ac:dyDescent="0.2">
      <c r="A20" s="122">
        <v>6</v>
      </c>
      <c r="B20" s="45" t="s">
        <v>875</v>
      </c>
      <c r="C20" s="11" t="s">
        <v>845</v>
      </c>
      <c r="D20" s="145">
        <v>1</v>
      </c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20"/>
    </row>
    <row r="21" spans="1:15" x14ac:dyDescent="0.2">
      <c r="A21" s="122">
        <v>7</v>
      </c>
      <c r="B21" s="45" t="s">
        <v>876</v>
      </c>
      <c r="C21" s="11" t="s">
        <v>7</v>
      </c>
      <c r="D21" s="145">
        <v>9</v>
      </c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20"/>
    </row>
    <row r="22" spans="1:15" x14ac:dyDescent="0.2">
      <c r="A22" s="122">
        <v>8</v>
      </c>
      <c r="B22" s="45" t="s">
        <v>877</v>
      </c>
      <c r="C22" s="11" t="s">
        <v>7</v>
      </c>
      <c r="D22" s="145">
        <v>9</v>
      </c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20"/>
    </row>
    <row r="23" spans="1:15" x14ac:dyDescent="0.2">
      <c r="A23" s="122">
        <v>9</v>
      </c>
      <c r="B23" s="45" t="s">
        <v>349</v>
      </c>
      <c r="C23" s="11" t="s">
        <v>845</v>
      </c>
      <c r="D23" s="145">
        <v>1</v>
      </c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20"/>
    </row>
    <row r="24" spans="1:15" x14ac:dyDescent="0.2">
      <c r="A24" s="122">
        <v>10</v>
      </c>
      <c r="B24" s="146" t="s">
        <v>949</v>
      </c>
      <c r="C24" s="11" t="s">
        <v>845</v>
      </c>
      <c r="D24" s="145">
        <v>6</v>
      </c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20"/>
    </row>
    <row r="25" spans="1:15" x14ac:dyDescent="0.2">
      <c r="A25" s="13"/>
      <c r="B25" s="147" t="s">
        <v>344</v>
      </c>
      <c r="C25" s="11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20"/>
    </row>
    <row r="26" spans="1:15" x14ac:dyDescent="0.2">
      <c r="A26" s="3">
        <v>1</v>
      </c>
      <c r="B26" s="148" t="s">
        <v>1086</v>
      </c>
      <c r="C26" s="112" t="s">
        <v>206</v>
      </c>
      <c r="D26" s="20">
        <f>4.9+2</f>
        <v>6.9</v>
      </c>
      <c r="E26" s="20"/>
      <c r="F26" s="145"/>
      <c r="G26" s="20"/>
      <c r="H26" s="20"/>
      <c r="I26" s="20"/>
      <c r="J26" s="20"/>
      <c r="K26" s="20"/>
      <c r="L26" s="20"/>
      <c r="M26" s="20"/>
      <c r="N26" s="20"/>
      <c r="O26" s="145"/>
    </row>
    <row r="27" spans="1:15" x14ac:dyDescent="0.2">
      <c r="A27" s="3">
        <v>2</v>
      </c>
      <c r="B27" s="148" t="s">
        <v>1087</v>
      </c>
      <c r="C27" s="3" t="s">
        <v>207</v>
      </c>
      <c r="D27" s="20">
        <f>22+208</f>
        <v>230</v>
      </c>
      <c r="E27" s="20"/>
      <c r="F27" s="145"/>
      <c r="G27" s="20"/>
      <c r="H27" s="20"/>
      <c r="I27" s="20"/>
      <c r="J27" s="20"/>
      <c r="K27" s="20"/>
      <c r="L27" s="20"/>
      <c r="M27" s="20"/>
      <c r="N27" s="20"/>
      <c r="O27" s="145"/>
    </row>
    <row r="28" spans="1:15" x14ac:dyDescent="0.2">
      <c r="A28" s="3">
        <v>3</v>
      </c>
      <c r="B28" s="148" t="s">
        <v>557</v>
      </c>
      <c r="C28" s="3" t="s">
        <v>207</v>
      </c>
      <c r="D28" s="20">
        <v>52</v>
      </c>
      <c r="E28" s="20"/>
      <c r="F28" s="145"/>
      <c r="G28" s="20"/>
      <c r="H28" s="20"/>
      <c r="I28" s="20"/>
      <c r="J28" s="20"/>
      <c r="K28" s="20"/>
      <c r="L28" s="20"/>
      <c r="M28" s="20"/>
      <c r="N28" s="20"/>
      <c r="O28" s="145"/>
    </row>
    <row r="29" spans="1:15" x14ac:dyDescent="0.2">
      <c r="A29" s="3">
        <v>4</v>
      </c>
      <c r="B29" s="149" t="s">
        <v>826</v>
      </c>
      <c r="C29" s="3" t="s">
        <v>208</v>
      </c>
      <c r="D29" s="20">
        <v>52.8</v>
      </c>
      <c r="E29" s="20"/>
      <c r="F29" s="145"/>
      <c r="G29" s="20"/>
      <c r="H29" s="20"/>
      <c r="I29" s="20"/>
      <c r="J29" s="20"/>
      <c r="K29" s="20"/>
      <c r="L29" s="20"/>
      <c r="M29" s="20"/>
      <c r="N29" s="20"/>
      <c r="O29" s="145"/>
    </row>
    <row r="30" spans="1:15" x14ac:dyDescent="0.2">
      <c r="A30" s="3">
        <v>5</v>
      </c>
      <c r="B30" s="148" t="s">
        <v>881</v>
      </c>
      <c r="C30" s="3" t="s">
        <v>206</v>
      </c>
      <c r="D30" s="20">
        <v>8.6999999999999993</v>
      </c>
      <c r="E30" s="20"/>
      <c r="F30" s="145"/>
      <c r="G30" s="20"/>
      <c r="H30" s="20"/>
      <c r="I30" s="20"/>
      <c r="J30" s="20"/>
      <c r="K30" s="20"/>
      <c r="L30" s="20"/>
      <c r="M30" s="20"/>
      <c r="N30" s="20"/>
      <c r="O30" s="145"/>
    </row>
    <row r="31" spans="1:15" x14ac:dyDescent="0.2">
      <c r="A31" s="3">
        <v>6</v>
      </c>
      <c r="B31" s="148" t="s">
        <v>882</v>
      </c>
      <c r="C31" s="3" t="s">
        <v>206</v>
      </c>
      <c r="D31" s="20">
        <f>4.7+19.1+71</f>
        <v>94.8</v>
      </c>
      <c r="E31" s="20"/>
      <c r="F31" s="145"/>
      <c r="G31" s="20"/>
      <c r="H31" s="20"/>
      <c r="I31" s="20"/>
      <c r="J31" s="20"/>
      <c r="K31" s="20"/>
      <c r="L31" s="20"/>
      <c r="M31" s="20"/>
      <c r="N31" s="20"/>
      <c r="O31" s="145"/>
    </row>
    <row r="32" spans="1:15" ht="38.25" x14ac:dyDescent="0.2">
      <c r="A32" s="3">
        <v>7</v>
      </c>
      <c r="B32" s="148" t="s">
        <v>820</v>
      </c>
      <c r="C32" s="3" t="s">
        <v>206</v>
      </c>
      <c r="D32" s="20">
        <f>33+425</f>
        <v>458</v>
      </c>
      <c r="E32" s="20"/>
      <c r="F32" s="145"/>
      <c r="G32" s="20"/>
      <c r="H32" s="20"/>
      <c r="I32" s="20"/>
      <c r="J32" s="20"/>
      <c r="K32" s="20"/>
      <c r="L32" s="20"/>
      <c r="M32" s="20"/>
      <c r="N32" s="20"/>
      <c r="O32" s="145"/>
    </row>
    <row r="33" spans="1:21" ht="25.5" x14ac:dyDescent="0.2">
      <c r="A33" s="3">
        <v>8</v>
      </c>
      <c r="B33" s="148" t="s">
        <v>392</v>
      </c>
      <c r="C33" s="3" t="s">
        <v>173</v>
      </c>
      <c r="D33" s="20">
        <v>90</v>
      </c>
      <c r="E33" s="20"/>
      <c r="F33" s="145"/>
      <c r="G33" s="20"/>
      <c r="H33" s="20"/>
      <c r="I33" s="20"/>
      <c r="J33" s="20"/>
      <c r="K33" s="20"/>
      <c r="L33" s="20"/>
      <c r="M33" s="20"/>
      <c r="N33" s="20"/>
      <c r="O33" s="145"/>
      <c r="P33" s="53"/>
      <c r="U33" s="53"/>
    </row>
    <row r="34" spans="1:21" ht="25.5" x14ac:dyDescent="0.2">
      <c r="A34" s="3">
        <v>9</v>
      </c>
      <c r="B34" s="148" t="s">
        <v>880</v>
      </c>
      <c r="C34" s="3" t="s">
        <v>208</v>
      </c>
      <c r="D34" s="20">
        <f>33+425</f>
        <v>458</v>
      </c>
      <c r="E34" s="20"/>
      <c r="F34" s="145"/>
      <c r="G34" s="20"/>
      <c r="H34" s="150"/>
      <c r="I34" s="20"/>
      <c r="J34" s="20"/>
      <c r="K34" s="20"/>
      <c r="L34" s="20"/>
      <c r="M34" s="20"/>
      <c r="N34" s="20"/>
      <c r="O34" s="145"/>
    </row>
    <row r="35" spans="1:21" x14ac:dyDescent="0.2">
      <c r="A35" s="3">
        <v>10</v>
      </c>
      <c r="B35" s="13" t="s">
        <v>264</v>
      </c>
      <c r="C35" s="3" t="s">
        <v>208</v>
      </c>
      <c r="D35" s="20">
        <v>54</v>
      </c>
      <c r="E35" s="20"/>
      <c r="F35" s="145"/>
      <c r="G35" s="20"/>
      <c r="H35" s="150"/>
      <c r="I35" s="20"/>
      <c r="J35" s="20"/>
      <c r="K35" s="20"/>
      <c r="L35" s="20"/>
      <c r="M35" s="20"/>
      <c r="N35" s="20"/>
      <c r="O35" s="145"/>
    </row>
    <row r="36" spans="1:21" x14ac:dyDescent="0.2">
      <c r="A36" s="3">
        <v>11</v>
      </c>
      <c r="B36" s="13" t="s">
        <v>883</v>
      </c>
      <c r="C36" s="3" t="s">
        <v>206</v>
      </c>
      <c r="D36" s="20">
        <v>18.7</v>
      </c>
      <c r="E36" s="20"/>
      <c r="F36" s="145"/>
      <c r="G36" s="20"/>
      <c r="H36" s="150"/>
      <c r="I36" s="20"/>
      <c r="J36" s="20"/>
      <c r="K36" s="20"/>
      <c r="L36" s="20"/>
      <c r="M36" s="20"/>
      <c r="N36" s="20"/>
      <c r="O36" s="145"/>
    </row>
    <row r="37" spans="1:21" x14ac:dyDescent="0.2">
      <c r="A37" s="3">
        <v>12</v>
      </c>
      <c r="B37" s="13" t="s">
        <v>558</v>
      </c>
      <c r="C37" s="3" t="s">
        <v>173</v>
      </c>
      <c r="D37" s="20">
        <f>3.1*22</f>
        <v>68.2</v>
      </c>
      <c r="E37" s="20"/>
      <c r="F37" s="145"/>
      <c r="G37" s="20"/>
      <c r="H37" s="150"/>
      <c r="I37" s="20"/>
      <c r="J37" s="20"/>
      <c r="K37" s="20"/>
      <c r="L37" s="20"/>
      <c r="M37" s="20"/>
      <c r="N37" s="20"/>
      <c r="O37" s="145"/>
    </row>
    <row r="38" spans="1:21" x14ac:dyDescent="0.2">
      <c r="A38" s="3">
        <v>13</v>
      </c>
      <c r="B38" s="13" t="s">
        <v>131</v>
      </c>
      <c r="C38" s="3" t="s">
        <v>987</v>
      </c>
      <c r="D38" s="20">
        <v>80</v>
      </c>
      <c r="E38" s="20"/>
      <c r="F38" s="145"/>
      <c r="G38" s="20"/>
      <c r="H38" s="150"/>
      <c r="I38" s="20"/>
      <c r="J38" s="20"/>
      <c r="K38" s="20"/>
      <c r="L38" s="20"/>
      <c r="M38" s="20"/>
      <c r="N38" s="20"/>
      <c r="O38" s="145"/>
    </row>
    <row r="39" spans="1:21" x14ac:dyDescent="0.2">
      <c r="A39" s="3">
        <v>14</v>
      </c>
      <c r="B39" s="13" t="s">
        <v>821</v>
      </c>
      <c r="C39" s="3" t="s">
        <v>208</v>
      </c>
      <c r="D39" s="20">
        <v>1564</v>
      </c>
      <c r="E39" s="20"/>
      <c r="F39" s="145"/>
      <c r="G39" s="20"/>
      <c r="H39" s="150"/>
      <c r="I39" s="20"/>
      <c r="J39" s="20"/>
      <c r="K39" s="20"/>
      <c r="L39" s="20"/>
      <c r="M39" s="20"/>
      <c r="N39" s="20"/>
      <c r="O39" s="145"/>
    </row>
    <row r="40" spans="1:21" x14ac:dyDescent="0.2">
      <c r="A40" s="3">
        <v>15</v>
      </c>
      <c r="B40" s="13" t="s">
        <v>263</v>
      </c>
      <c r="C40" s="3" t="s">
        <v>208</v>
      </c>
      <c r="D40" s="20">
        <v>1865</v>
      </c>
      <c r="E40" s="20"/>
      <c r="F40" s="145"/>
      <c r="G40" s="20"/>
      <c r="H40" s="20"/>
      <c r="I40" s="20"/>
      <c r="J40" s="20"/>
      <c r="K40" s="20"/>
      <c r="L40" s="20"/>
      <c r="M40" s="20"/>
      <c r="N40" s="20"/>
      <c r="O40" s="145"/>
    </row>
    <row r="41" spans="1:21" x14ac:dyDescent="0.2">
      <c r="A41" s="3">
        <v>16</v>
      </c>
      <c r="B41" s="13" t="s">
        <v>559</v>
      </c>
      <c r="C41" s="3" t="s">
        <v>206</v>
      </c>
      <c r="D41" s="20">
        <v>921</v>
      </c>
      <c r="E41" s="20"/>
      <c r="F41" s="145"/>
      <c r="G41" s="20"/>
      <c r="H41" s="150"/>
      <c r="I41" s="20"/>
      <c r="J41" s="20"/>
      <c r="K41" s="20"/>
      <c r="L41" s="20"/>
      <c r="M41" s="20"/>
      <c r="N41" s="20"/>
      <c r="O41" s="145"/>
    </row>
    <row r="42" spans="1:21" x14ac:dyDescent="0.2">
      <c r="A42" s="3">
        <v>17</v>
      </c>
      <c r="B42" s="13" t="s">
        <v>560</v>
      </c>
      <c r="C42" s="3" t="s">
        <v>207</v>
      </c>
      <c r="D42" s="20">
        <v>111</v>
      </c>
      <c r="E42" s="150"/>
      <c r="F42" s="145"/>
      <c r="G42" s="20"/>
      <c r="H42" s="150"/>
      <c r="I42" s="20"/>
      <c r="J42" s="20"/>
      <c r="K42" s="20"/>
      <c r="L42" s="20"/>
      <c r="M42" s="20"/>
      <c r="N42" s="20"/>
      <c r="O42" s="145"/>
    </row>
    <row r="43" spans="1:21" x14ac:dyDescent="0.2">
      <c r="A43" s="3"/>
      <c r="B43" s="13"/>
      <c r="C43" s="13"/>
      <c r="D43" s="150"/>
      <c r="E43" s="150"/>
      <c r="F43" s="145"/>
      <c r="G43" s="150"/>
      <c r="H43" s="150"/>
      <c r="I43" s="150"/>
      <c r="J43" s="150"/>
      <c r="K43" s="150"/>
      <c r="L43" s="150"/>
      <c r="M43" s="150"/>
      <c r="N43" s="150"/>
      <c r="O43" s="150"/>
    </row>
    <row r="44" spans="1:21" x14ac:dyDescent="0.2">
      <c r="A44" s="3"/>
      <c r="B44" s="64" t="s">
        <v>962</v>
      </c>
      <c r="C44" s="3"/>
      <c r="D44" s="20"/>
      <c r="E44" s="150"/>
      <c r="F44" s="145"/>
      <c r="G44" s="20"/>
      <c r="H44" s="150"/>
      <c r="I44" s="20"/>
      <c r="J44" s="20"/>
      <c r="K44" s="20"/>
      <c r="L44" s="20"/>
      <c r="M44" s="20"/>
      <c r="N44" s="20"/>
      <c r="O44" s="145"/>
    </row>
    <row r="45" spans="1:21" ht="25.5" x14ac:dyDescent="0.2">
      <c r="A45" s="3">
        <v>1</v>
      </c>
      <c r="B45" s="45" t="s">
        <v>951</v>
      </c>
      <c r="C45" s="20" t="s">
        <v>206</v>
      </c>
      <c r="D45" s="20">
        <v>336</v>
      </c>
      <c r="E45" s="20"/>
      <c r="F45" s="145"/>
      <c r="G45" s="20"/>
      <c r="H45" s="20"/>
      <c r="I45" s="20"/>
      <c r="J45" s="152"/>
      <c r="K45" s="20"/>
      <c r="L45" s="20"/>
      <c r="M45" s="20"/>
      <c r="N45" s="20"/>
      <c r="O45" s="20"/>
    </row>
    <row r="46" spans="1:21" ht="25.5" x14ac:dyDescent="0.2">
      <c r="A46" s="3">
        <v>2</v>
      </c>
      <c r="B46" s="45" t="s">
        <v>963</v>
      </c>
      <c r="C46" s="20" t="s">
        <v>206</v>
      </c>
      <c r="D46" s="20">
        <v>8</v>
      </c>
      <c r="E46" s="20"/>
      <c r="F46" s="145"/>
      <c r="G46" s="20"/>
      <c r="H46" s="20"/>
      <c r="I46" s="20"/>
      <c r="J46" s="20"/>
      <c r="K46" s="20"/>
      <c r="L46" s="20"/>
      <c r="M46" s="20"/>
      <c r="N46" s="20"/>
      <c r="O46" s="20"/>
    </row>
    <row r="47" spans="1:21" x14ac:dyDescent="0.2">
      <c r="A47" s="3">
        <v>3</v>
      </c>
      <c r="B47" s="45" t="s">
        <v>432</v>
      </c>
      <c r="C47" s="153" t="s">
        <v>206</v>
      </c>
      <c r="D47" s="20">
        <v>344</v>
      </c>
      <c r="E47" s="20"/>
      <c r="F47" s="145"/>
      <c r="G47" s="20"/>
      <c r="H47" s="20"/>
      <c r="I47" s="20"/>
      <c r="J47" s="20"/>
      <c r="K47" s="20"/>
      <c r="L47" s="20"/>
      <c r="M47" s="20"/>
      <c r="N47" s="20"/>
      <c r="O47" s="20"/>
    </row>
    <row r="48" spans="1:21" x14ac:dyDescent="0.2">
      <c r="A48" s="3">
        <v>4</v>
      </c>
      <c r="B48" s="45" t="s">
        <v>433</v>
      </c>
      <c r="C48" s="153" t="s">
        <v>206</v>
      </c>
      <c r="D48" s="20">
        <v>344</v>
      </c>
      <c r="E48" s="20"/>
      <c r="F48" s="145"/>
      <c r="G48" s="20"/>
      <c r="H48" s="20"/>
      <c r="I48" s="20"/>
      <c r="J48" s="20"/>
      <c r="K48" s="20"/>
      <c r="L48" s="20"/>
      <c r="M48" s="20"/>
      <c r="N48" s="20"/>
      <c r="O48" s="20"/>
    </row>
    <row r="49" spans="1:23" ht="25.5" x14ac:dyDescent="0.2">
      <c r="A49" s="3">
        <v>5</v>
      </c>
      <c r="B49" s="45" t="s">
        <v>594</v>
      </c>
      <c r="C49" s="20" t="s">
        <v>206</v>
      </c>
      <c r="D49" s="20">
        <v>12</v>
      </c>
      <c r="E49" s="20"/>
      <c r="F49" s="145"/>
      <c r="G49" s="20"/>
      <c r="H49" s="20"/>
      <c r="I49" s="20"/>
      <c r="J49" s="20"/>
      <c r="K49" s="20"/>
      <c r="L49" s="20"/>
      <c r="M49" s="20"/>
      <c r="N49" s="20"/>
      <c r="O49" s="20"/>
    </row>
    <row r="50" spans="1:23" x14ac:dyDescent="0.2">
      <c r="A50" s="3">
        <v>6</v>
      </c>
      <c r="B50" s="45" t="s">
        <v>952</v>
      </c>
      <c r="C50" s="20" t="s">
        <v>206</v>
      </c>
      <c r="D50" s="20">
        <v>199</v>
      </c>
      <c r="E50" s="20"/>
      <c r="F50" s="145"/>
      <c r="G50" s="20"/>
      <c r="H50" s="20"/>
      <c r="I50" s="20"/>
      <c r="J50" s="152"/>
      <c r="K50" s="20"/>
      <c r="L50" s="20"/>
      <c r="M50" s="20"/>
      <c r="N50" s="20"/>
      <c r="O50" s="20"/>
    </row>
    <row r="51" spans="1:23" x14ac:dyDescent="0.2">
      <c r="A51" s="13"/>
      <c r="B51" s="13"/>
      <c r="C51" s="13"/>
      <c r="D51" s="150"/>
      <c r="E51" s="150"/>
      <c r="F51" s="145"/>
      <c r="G51" s="150"/>
      <c r="H51" s="150"/>
      <c r="I51" s="150"/>
      <c r="J51" s="150"/>
      <c r="K51" s="150"/>
      <c r="L51" s="150"/>
      <c r="M51" s="150"/>
      <c r="N51" s="150"/>
      <c r="O51" s="150"/>
    </row>
    <row r="52" spans="1:23" x14ac:dyDescent="0.2">
      <c r="A52" s="3"/>
      <c r="B52" s="154" t="s">
        <v>595</v>
      </c>
      <c r="C52" s="20"/>
      <c r="D52" s="20"/>
      <c r="E52" s="20"/>
      <c r="F52" s="145"/>
      <c r="G52" s="20"/>
      <c r="H52" s="20"/>
      <c r="I52" s="20"/>
      <c r="J52" s="20"/>
      <c r="K52" s="20"/>
      <c r="L52" s="20"/>
      <c r="M52" s="20"/>
      <c r="N52" s="20"/>
      <c r="O52" s="20"/>
    </row>
    <row r="53" spans="1:23" x14ac:dyDescent="0.2">
      <c r="A53" s="3">
        <v>1</v>
      </c>
      <c r="B53" s="155" t="s">
        <v>633</v>
      </c>
      <c r="C53" s="3" t="s">
        <v>208</v>
      </c>
      <c r="D53" s="20">
        <v>24</v>
      </c>
      <c r="E53" s="20"/>
      <c r="F53" s="145"/>
      <c r="G53" s="20"/>
      <c r="H53" s="20"/>
      <c r="I53" s="20"/>
      <c r="J53" s="20"/>
      <c r="K53" s="20"/>
      <c r="L53" s="20"/>
      <c r="M53" s="20"/>
      <c r="N53" s="20"/>
      <c r="O53" s="20"/>
      <c r="W53" s="30"/>
    </row>
    <row r="54" spans="1:23" ht="25.5" x14ac:dyDescent="0.2">
      <c r="A54" s="3">
        <v>2</v>
      </c>
      <c r="B54" s="26" t="s">
        <v>337</v>
      </c>
      <c r="C54" s="21" t="s">
        <v>208</v>
      </c>
      <c r="D54" s="22">
        <v>189</v>
      </c>
      <c r="E54" s="22"/>
      <c r="F54" s="145"/>
      <c r="G54" s="20"/>
      <c r="H54" s="22"/>
      <c r="I54" s="22"/>
      <c r="J54" s="20"/>
      <c r="K54" s="22"/>
      <c r="L54" s="22"/>
      <c r="M54" s="22"/>
      <c r="N54" s="22"/>
      <c r="O54" s="22"/>
    </row>
    <row r="55" spans="1:23" ht="25.5" x14ac:dyDescent="0.2">
      <c r="A55" s="3">
        <v>3</v>
      </c>
      <c r="B55" s="26" t="s">
        <v>634</v>
      </c>
      <c r="C55" s="21" t="s">
        <v>208</v>
      </c>
      <c r="D55" s="22">
        <v>91</v>
      </c>
      <c r="E55" s="22"/>
      <c r="F55" s="145"/>
      <c r="G55" s="20"/>
      <c r="H55" s="22"/>
      <c r="I55" s="22"/>
      <c r="J55" s="20"/>
      <c r="K55" s="22"/>
      <c r="L55" s="22"/>
      <c r="M55" s="22"/>
      <c r="N55" s="22"/>
      <c r="O55" s="22"/>
    </row>
    <row r="56" spans="1:23" ht="25.5" x14ac:dyDescent="0.2">
      <c r="A56" s="3">
        <v>4</v>
      </c>
      <c r="B56" s="45" t="s">
        <v>434</v>
      </c>
      <c r="C56" s="20" t="s">
        <v>206</v>
      </c>
      <c r="D56" s="20">
        <v>34</v>
      </c>
      <c r="E56" s="20"/>
      <c r="F56" s="145"/>
      <c r="G56" s="20"/>
      <c r="H56" s="20"/>
      <c r="I56" s="20"/>
      <c r="J56" s="20"/>
      <c r="K56" s="20"/>
      <c r="L56" s="20"/>
      <c r="M56" s="20"/>
      <c r="N56" s="20"/>
      <c r="O56" s="20"/>
    </row>
    <row r="57" spans="1:23" ht="38.25" x14ac:dyDescent="0.2">
      <c r="A57" s="3">
        <v>5</v>
      </c>
      <c r="B57" s="45" t="s">
        <v>524</v>
      </c>
      <c r="C57" s="3" t="s">
        <v>138</v>
      </c>
      <c r="D57" s="20">
        <v>4.8099999999999996</v>
      </c>
      <c r="E57" s="20"/>
      <c r="F57" s="145"/>
      <c r="G57" s="20"/>
      <c r="H57" s="20"/>
      <c r="I57" s="20"/>
      <c r="J57" s="20"/>
      <c r="K57" s="20"/>
      <c r="L57" s="20"/>
      <c r="M57" s="20"/>
      <c r="N57" s="20"/>
      <c r="O57" s="20"/>
    </row>
    <row r="58" spans="1:23" ht="38.25" x14ac:dyDescent="0.2">
      <c r="A58" s="3">
        <v>6</v>
      </c>
      <c r="B58" s="45" t="s">
        <v>525</v>
      </c>
      <c r="C58" s="3" t="s">
        <v>206</v>
      </c>
      <c r="D58" s="20">
        <v>54.2</v>
      </c>
      <c r="E58" s="20"/>
      <c r="F58" s="145"/>
      <c r="G58" s="20"/>
      <c r="H58" s="20"/>
      <c r="I58" s="20"/>
      <c r="J58" s="20"/>
      <c r="K58" s="20"/>
      <c r="L58" s="20"/>
      <c r="M58" s="20"/>
      <c r="N58" s="20"/>
      <c r="O58" s="20"/>
    </row>
    <row r="59" spans="1:23" ht="25.5" x14ac:dyDescent="0.2">
      <c r="A59" s="3">
        <v>7</v>
      </c>
      <c r="B59" s="45" t="s">
        <v>526</v>
      </c>
      <c r="C59" s="3" t="s">
        <v>206</v>
      </c>
      <c r="D59" s="20">
        <v>9.4499999999999993</v>
      </c>
      <c r="E59" s="20"/>
      <c r="F59" s="145"/>
      <c r="G59" s="20"/>
      <c r="H59" s="20"/>
      <c r="I59" s="20"/>
      <c r="J59" s="20"/>
      <c r="K59" s="20"/>
      <c r="L59" s="20"/>
      <c r="M59" s="20"/>
      <c r="N59" s="20"/>
      <c r="O59" s="20"/>
    </row>
    <row r="60" spans="1:23" ht="25.5" x14ac:dyDescent="0.2">
      <c r="A60" s="3">
        <v>8</v>
      </c>
      <c r="B60" s="45" t="s">
        <v>10</v>
      </c>
      <c r="C60" s="3" t="s">
        <v>138</v>
      </c>
      <c r="D60" s="20">
        <v>1.52</v>
      </c>
      <c r="E60" s="20"/>
      <c r="F60" s="145"/>
      <c r="G60" s="20"/>
      <c r="H60" s="20"/>
      <c r="I60" s="20"/>
      <c r="J60" s="20"/>
      <c r="K60" s="20"/>
      <c r="L60" s="20"/>
      <c r="M60" s="20"/>
      <c r="N60" s="20"/>
      <c r="O60" s="20"/>
    </row>
    <row r="61" spans="1:23" ht="38.25" x14ac:dyDescent="0.2">
      <c r="A61" s="3">
        <v>9</v>
      </c>
      <c r="B61" s="45" t="s">
        <v>527</v>
      </c>
      <c r="C61" s="3" t="s">
        <v>206</v>
      </c>
      <c r="D61" s="20">
        <v>28.6</v>
      </c>
      <c r="E61" s="20"/>
      <c r="F61" s="145"/>
      <c r="G61" s="20"/>
      <c r="H61" s="20"/>
      <c r="I61" s="20"/>
      <c r="J61" s="20"/>
      <c r="K61" s="20"/>
      <c r="L61" s="20"/>
      <c r="M61" s="20"/>
      <c r="N61" s="20"/>
      <c r="O61" s="20"/>
    </row>
    <row r="62" spans="1:23" ht="38.25" x14ac:dyDescent="0.2">
      <c r="A62" s="3">
        <v>10</v>
      </c>
      <c r="B62" s="45" t="s">
        <v>528</v>
      </c>
      <c r="C62" s="3" t="s">
        <v>206</v>
      </c>
      <c r="D62" s="20">
        <v>7.6</v>
      </c>
      <c r="E62" s="20"/>
      <c r="F62" s="145"/>
      <c r="G62" s="20"/>
      <c r="H62" s="20"/>
      <c r="I62" s="20"/>
      <c r="J62" s="20"/>
      <c r="K62" s="20"/>
      <c r="L62" s="20"/>
      <c r="M62" s="20"/>
      <c r="N62" s="20"/>
      <c r="O62" s="20"/>
    </row>
    <row r="63" spans="1:23" ht="25.5" x14ac:dyDescent="0.2">
      <c r="A63" s="3">
        <v>11</v>
      </c>
      <c r="B63" s="155" t="s">
        <v>953</v>
      </c>
      <c r="C63" s="3" t="s">
        <v>208</v>
      </c>
      <c r="D63" s="20">
        <v>9</v>
      </c>
      <c r="E63" s="20"/>
      <c r="F63" s="145"/>
      <c r="G63" s="20"/>
      <c r="H63" s="20"/>
      <c r="I63" s="20"/>
      <c r="J63" s="20"/>
      <c r="K63" s="20"/>
      <c r="L63" s="20"/>
      <c r="M63" s="20"/>
      <c r="N63" s="20"/>
      <c r="O63" s="20"/>
    </row>
    <row r="64" spans="1:23" ht="25.5" x14ac:dyDescent="0.2">
      <c r="A64" s="3">
        <v>12</v>
      </c>
      <c r="B64" s="155" t="s">
        <v>834</v>
      </c>
      <c r="C64" s="3" t="s">
        <v>208</v>
      </c>
      <c r="D64" s="20">
        <v>31</v>
      </c>
      <c r="E64" s="20"/>
      <c r="F64" s="145"/>
      <c r="G64" s="20"/>
      <c r="H64" s="20"/>
      <c r="I64" s="20"/>
      <c r="J64" s="20"/>
      <c r="K64" s="20"/>
      <c r="L64" s="20"/>
      <c r="M64" s="20"/>
      <c r="N64" s="20"/>
      <c r="O64" s="20"/>
    </row>
    <row r="65" spans="1:15" ht="25.5" x14ac:dyDescent="0.2">
      <c r="A65" s="3">
        <v>13</v>
      </c>
      <c r="B65" s="45" t="s">
        <v>596</v>
      </c>
      <c r="C65" s="3" t="s">
        <v>208</v>
      </c>
      <c r="D65" s="20">
        <v>57</v>
      </c>
      <c r="E65" s="20"/>
      <c r="F65" s="145"/>
      <c r="G65" s="20"/>
      <c r="H65" s="20"/>
      <c r="I65" s="20"/>
      <c r="J65" s="20"/>
      <c r="K65" s="20"/>
      <c r="L65" s="20"/>
      <c r="M65" s="20"/>
      <c r="N65" s="20"/>
      <c r="O65" s="20"/>
    </row>
    <row r="66" spans="1:15" x14ac:dyDescent="0.2">
      <c r="A66" s="13"/>
      <c r="B66" s="64" t="s">
        <v>597</v>
      </c>
      <c r="C66" s="13"/>
      <c r="D66" s="150"/>
      <c r="E66" s="150"/>
      <c r="F66" s="145"/>
      <c r="G66" s="150"/>
      <c r="H66" s="150"/>
      <c r="I66" s="150"/>
      <c r="J66" s="150"/>
      <c r="K66" s="150"/>
      <c r="L66" s="150"/>
      <c r="M66" s="150"/>
      <c r="N66" s="150"/>
      <c r="O66" s="150"/>
    </row>
    <row r="67" spans="1:15" ht="38.25" x14ac:dyDescent="0.2">
      <c r="A67" s="3">
        <v>1</v>
      </c>
      <c r="B67" s="134" t="s">
        <v>324</v>
      </c>
      <c r="C67" s="3" t="s">
        <v>208</v>
      </c>
      <c r="D67" s="20">
        <v>278</v>
      </c>
      <c r="E67" s="20"/>
      <c r="F67" s="145"/>
      <c r="G67" s="20"/>
      <c r="H67" s="20"/>
      <c r="I67" s="20"/>
      <c r="J67" s="20"/>
      <c r="K67" s="20"/>
      <c r="L67" s="20"/>
      <c r="M67" s="20"/>
      <c r="N67" s="20"/>
      <c r="O67" s="20"/>
    </row>
    <row r="68" spans="1:15" ht="38.25" x14ac:dyDescent="0.2">
      <c r="A68" s="3">
        <v>2</v>
      </c>
      <c r="B68" s="134" t="s">
        <v>237</v>
      </c>
      <c r="C68" s="3" t="s">
        <v>208</v>
      </c>
      <c r="D68" s="20">
        <v>203</v>
      </c>
      <c r="E68" s="20"/>
      <c r="F68" s="145"/>
      <c r="G68" s="20"/>
      <c r="H68" s="20"/>
      <c r="I68" s="20"/>
      <c r="J68" s="20"/>
      <c r="K68" s="20"/>
      <c r="L68" s="20"/>
      <c r="M68" s="20"/>
      <c r="N68" s="20"/>
      <c r="O68" s="20"/>
    </row>
    <row r="69" spans="1:15" ht="38.25" x14ac:dyDescent="0.2">
      <c r="A69" s="3">
        <v>3</v>
      </c>
      <c r="B69" s="134" t="s">
        <v>325</v>
      </c>
      <c r="C69" s="3" t="s">
        <v>208</v>
      </c>
      <c r="D69" s="20">
        <v>33</v>
      </c>
      <c r="E69" s="20"/>
      <c r="F69" s="145"/>
      <c r="G69" s="20"/>
      <c r="H69" s="20"/>
      <c r="I69" s="20"/>
      <c r="J69" s="20"/>
      <c r="K69" s="20"/>
      <c r="L69" s="20"/>
      <c r="M69" s="20"/>
      <c r="N69" s="20"/>
      <c r="O69" s="20"/>
    </row>
    <row r="70" spans="1:15" ht="38.25" x14ac:dyDescent="0.2">
      <c r="A70" s="3">
        <v>4</v>
      </c>
      <c r="B70" s="134" t="s">
        <v>326</v>
      </c>
      <c r="C70" s="3" t="s">
        <v>208</v>
      </c>
      <c r="D70" s="20">
        <v>160</v>
      </c>
      <c r="E70" s="20"/>
      <c r="F70" s="145"/>
      <c r="G70" s="20"/>
      <c r="H70" s="20"/>
      <c r="I70" s="20"/>
      <c r="J70" s="20"/>
      <c r="K70" s="20"/>
      <c r="L70" s="20"/>
      <c r="M70" s="20"/>
      <c r="N70" s="20"/>
      <c r="O70" s="20"/>
    </row>
    <row r="71" spans="1:15" ht="25.5" x14ac:dyDescent="0.2">
      <c r="A71" s="3">
        <v>5</v>
      </c>
      <c r="B71" s="134" t="s">
        <v>327</v>
      </c>
      <c r="C71" s="3" t="s">
        <v>208</v>
      </c>
      <c r="D71" s="20">
        <v>283</v>
      </c>
      <c r="E71" s="20"/>
      <c r="F71" s="145"/>
      <c r="G71" s="20"/>
      <c r="H71" s="20"/>
      <c r="I71" s="20"/>
      <c r="J71" s="20"/>
      <c r="K71" s="20"/>
      <c r="L71" s="20"/>
      <c r="M71" s="20"/>
      <c r="N71" s="20"/>
      <c r="O71" s="20"/>
    </row>
    <row r="72" spans="1:15" ht="25.5" x14ac:dyDescent="0.2">
      <c r="A72" s="3">
        <v>6</v>
      </c>
      <c r="B72" s="134" t="s">
        <v>328</v>
      </c>
      <c r="C72" s="3" t="s">
        <v>208</v>
      </c>
      <c r="D72" s="20">
        <v>274.60000000000002</v>
      </c>
      <c r="E72" s="20"/>
      <c r="F72" s="145"/>
      <c r="G72" s="20"/>
      <c r="H72" s="20"/>
      <c r="I72" s="20"/>
      <c r="J72" s="20"/>
      <c r="K72" s="20"/>
      <c r="L72" s="20"/>
      <c r="M72" s="20"/>
      <c r="N72" s="20"/>
      <c r="O72" s="20"/>
    </row>
    <row r="73" spans="1:15" ht="38.25" x14ac:dyDescent="0.2">
      <c r="A73" s="3">
        <v>7</v>
      </c>
      <c r="B73" s="134" t="s">
        <v>329</v>
      </c>
      <c r="C73" s="3" t="s">
        <v>208</v>
      </c>
      <c r="D73" s="20">
        <v>76</v>
      </c>
      <c r="E73" s="20"/>
      <c r="F73" s="145"/>
      <c r="G73" s="20"/>
      <c r="H73" s="20"/>
      <c r="I73" s="20"/>
      <c r="J73" s="20"/>
      <c r="K73" s="20"/>
      <c r="L73" s="20"/>
      <c r="M73" s="20"/>
      <c r="N73" s="20"/>
      <c r="O73" s="20"/>
    </row>
    <row r="74" spans="1:15" ht="51" x14ac:dyDescent="0.2">
      <c r="A74" s="3">
        <v>8</v>
      </c>
      <c r="B74" s="134" t="s">
        <v>678</v>
      </c>
      <c r="C74" s="3" t="s">
        <v>208</v>
      </c>
      <c r="D74" s="20">
        <v>225</v>
      </c>
      <c r="E74" s="20"/>
      <c r="F74" s="145"/>
      <c r="G74" s="20"/>
      <c r="H74" s="20"/>
      <c r="I74" s="20"/>
      <c r="J74" s="20"/>
      <c r="K74" s="20"/>
      <c r="L74" s="20"/>
      <c r="M74" s="20"/>
      <c r="N74" s="20"/>
      <c r="O74" s="20"/>
    </row>
    <row r="75" spans="1:15" ht="25.5" x14ac:dyDescent="0.2">
      <c r="A75" s="3">
        <v>9</v>
      </c>
      <c r="B75" s="156" t="s">
        <v>1010</v>
      </c>
      <c r="C75" s="21" t="s">
        <v>206</v>
      </c>
      <c r="D75" s="22">
        <v>34.4</v>
      </c>
      <c r="E75" s="22"/>
      <c r="F75" s="145"/>
      <c r="G75" s="20"/>
      <c r="H75" s="22"/>
      <c r="I75" s="22"/>
      <c r="J75" s="22"/>
      <c r="K75" s="22"/>
      <c r="L75" s="22"/>
      <c r="M75" s="22"/>
      <c r="N75" s="22"/>
      <c r="O75" s="22"/>
    </row>
    <row r="76" spans="1:15" ht="25.5" x14ac:dyDescent="0.2">
      <c r="A76" s="3">
        <v>10</v>
      </c>
      <c r="B76" s="45" t="s">
        <v>275</v>
      </c>
      <c r="C76" s="3" t="s">
        <v>138</v>
      </c>
      <c r="D76" s="20">
        <v>1.72</v>
      </c>
      <c r="E76" s="20"/>
      <c r="F76" s="145"/>
      <c r="G76" s="20"/>
      <c r="H76" s="20"/>
      <c r="I76" s="20"/>
      <c r="J76" s="20"/>
      <c r="K76" s="20"/>
      <c r="L76" s="20"/>
      <c r="M76" s="20"/>
      <c r="N76" s="20"/>
      <c r="O76" s="145"/>
    </row>
    <row r="77" spans="1:15" x14ac:dyDescent="0.2">
      <c r="A77" s="3">
        <v>11</v>
      </c>
      <c r="B77" s="157" t="s">
        <v>738</v>
      </c>
      <c r="C77" s="46" t="s">
        <v>208</v>
      </c>
      <c r="D77" s="159">
        <f>36</f>
        <v>36</v>
      </c>
      <c r="E77" s="159"/>
      <c r="F77" s="145"/>
      <c r="G77" s="159"/>
      <c r="H77" s="159"/>
      <c r="I77" s="159"/>
      <c r="J77" s="159"/>
      <c r="K77" s="159"/>
      <c r="L77" s="159"/>
      <c r="M77" s="159"/>
      <c r="N77" s="159"/>
      <c r="O77" s="160"/>
    </row>
    <row r="78" spans="1:15" x14ac:dyDescent="0.2">
      <c r="A78" s="3">
        <v>12</v>
      </c>
      <c r="B78" s="161" t="s">
        <v>739</v>
      </c>
      <c r="C78" s="21" t="s">
        <v>208</v>
      </c>
      <c r="D78" s="22">
        <f>36</f>
        <v>36</v>
      </c>
      <c r="E78" s="22"/>
      <c r="F78" s="145"/>
      <c r="G78" s="22"/>
      <c r="H78" s="22"/>
      <c r="I78" s="22"/>
      <c r="J78" s="22"/>
      <c r="K78" s="22"/>
      <c r="L78" s="22"/>
      <c r="M78" s="22"/>
      <c r="N78" s="22"/>
      <c r="O78" s="162"/>
    </row>
    <row r="79" spans="1:15" x14ac:dyDescent="0.2">
      <c r="A79" s="3">
        <v>13</v>
      </c>
      <c r="B79" s="161" t="s">
        <v>598</v>
      </c>
      <c r="C79" s="21" t="s">
        <v>208</v>
      </c>
      <c r="D79" s="22">
        <f>15.5</f>
        <v>15.5</v>
      </c>
      <c r="E79" s="22"/>
      <c r="F79" s="145"/>
      <c r="G79" s="22"/>
      <c r="H79" s="22"/>
      <c r="I79" s="22"/>
      <c r="J79" s="22"/>
      <c r="K79" s="22"/>
      <c r="L79" s="22"/>
      <c r="M79" s="22"/>
      <c r="N79" s="22"/>
      <c r="O79" s="162"/>
    </row>
    <row r="80" spans="1:15" ht="25.5" x14ac:dyDescent="0.2">
      <c r="A80" s="3">
        <v>14</v>
      </c>
      <c r="B80" s="163" t="s">
        <v>267</v>
      </c>
      <c r="C80" s="21" t="s">
        <v>208</v>
      </c>
      <c r="D80" s="22">
        <v>143</v>
      </c>
      <c r="E80" s="22"/>
      <c r="F80" s="145"/>
      <c r="G80" s="22"/>
      <c r="H80" s="22"/>
      <c r="I80" s="22"/>
      <c r="J80" s="22"/>
      <c r="K80" s="22"/>
      <c r="L80" s="22"/>
      <c r="M80" s="22"/>
      <c r="N80" s="22"/>
      <c r="O80" s="162"/>
    </row>
    <row r="81" spans="1:15" ht="25.5" x14ac:dyDescent="0.2">
      <c r="A81" s="3">
        <v>15</v>
      </c>
      <c r="B81" s="45" t="s">
        <v>491</v>
      </c>
      <c r="C81" s="3" t="s">
        <v>138</v>
      </c>
      <c r="D81" s="20">
        <v>1.8</v>
      </c>
      <c r="E81" s="20"/>
      <c r="F81" s="145"/>
      <c r="G81" s="20"/>
      <c r="H81" s="20"/>
      <c r="I81" s="20"/>
      <c r="J81" s="20"/>
      <c r="K81" s="20"/>
      <c r="L81" s="20"/>
      <c r="M81" s="20"/>
      <c r="N81" s="20"/>
      <c r="O81" s="20"/>
    </row>
    <row r="82" spans="1:15" ht="25.5" x14ac:dyDescent="0.2">
      <c r="A82" s="3">
        <v>16</v>
      </c>
      <c r="B82" s="155" t="s">
        <v>583</v>
      </c>
      <c r="C82" s="153" t="s">
        <v>206</v>
      </c>
      <c r="D82" s="20">
        <v>11.6</v>
      </c>
      <c r="E82" s="20"/>
      <c r="F82" s="145"/>
      <c r="G82" s="20"/>
      <c r="H82" s="20"/>
      <c r="I82" s="20"/>
      <c r="J82" s="20"/>
      <c r="K82" s="20"/>
      <c r="L82" s="20"/>
      <c r="M82" s="20"/>
      <c r="N82" s="20"/>
      <c r="O82" s="20"/>
    </row>
    <row r="83" spans="1:15" x14ac:dyDescent="0.2">
      <c r="A83" s="3">
        <v>17</v>
      </c>
      <c r="B83" s="155" t="s">
        <v>1075</v>
      </c>
      <c r="C83" s="20" t="s">
        <v>208</v>
      </c>
      <c r="D83" s="20">
        <v>20</v>
      </c>
      <c r="E83" s="20"/>
      <c r="F83" s="145"/>
      <c r="G83" s="20"/>
      <c r="H83" s="20"/>
      <c r="I83" s="20"/>
      <c r="J83" s="20"/>
      <c r="K83" s="20"/>
      <c r="L83" s="20"/>
      <c r="M83" s="20"/>
      <c r="N83" s="20"/>
      <c r="O83" s="20"/>
    </row>
    <row r="84" spans="1:15" ht="25.5" x14ac:dyDescent="0.2">
      <c r="A84" s="3">
        <v>18</v>
      </c>
      <c r="B84" s="45" t="s">
        <v>1076</v>
      </c>
      <c r="C84" s="3" t="s">
        <v>138</v>
      </c>
      <c r="D84" s="20">
        <v>0.24</v>
      </c>
      <c r="E84" s="20"/>
      <c r="F84" s="145"/>
      <c r="G84" s="20"/>
      <c r="H84" s="20"/>
      <c r="I84" s="20"/>
      <c r="J84" s="20"/>
      <c r="K84" s="20"/>
      <c r="L84" s="20"/>
      <c r="M84" s="20"/>
      <c r="N84" s="20"/>
      <c r="O84" s="20"/>
    </row>
    <row r="85" spans="1:15" ht="25.5" x14ac:dyDescent="0.2">
      <c r="A85" s="3">
        <v>19</v>
      </c>
      <c r="B85" s="155" t="s">
        <v>679</v>
      </c>
      <c r="C85" s="153" t="s">
        <v>206</v>
      </c>
      <c r="D85" s="20">
        <v>1.83</v>
      </c>
      <c r="E85" s="20"/>
      <c r="F85" s="145"/>
      <c r="G85" s="20"/>
      <c r="H85" s="20"/>
      <c r="I85" s="20"/>
      <c r="J85" s="20"/>
      <c r="K85" s="20"/>
      <c r="L85" s="20"/>
      <c r="M85" s="20"/>
      <c r="N85" s="20"/>
      <c r="O85" s="20"/>
    </row>
    <row r="86" spans="1:15" x14ac:dyDescent="0.2">
      <c r="A86" s="3">
        <v>20</v>
      </c>
      <c r="B86" s="45" t="s">
        <v>1074</v>
      </c>
      <c r="C86" s="3" t="s">
        <v>207</v>
      </c>
      <c r="D86" s="20">
        <v>42</v>
      </c>
      <c r="E86" s="20"/>
      <c r="F86" s="145"/>
      <c r="G86" s="20"/>
      <c r="H86" s="20"/>
      <c r="I86" s="20"/>
      <c r="J86" s="20"/>
      <c r="K86" s="20"/>
      <c r="L86" s="20"/>
      <c r="M86" s="20"/>
      <c r="N86" s="20"/>
      <c r="O86" s="20"/>
    </row>
    <row r="87" spans="1:15" x14ac:dyDescent="0.2">
      <c r="A87" s="3"/>
      <c r="B87" s="164" t="s">
        <v>584</v>
      </c>
      <c r="C87" s="3" t="s">
        <v>207</v>
      </c>
      <c r="D87" s="20">
        <v>19</v>
      </c>
      <c r="E87" s="20"/>
      <c r="F87" s="145"/>
      <c r="G87" s="20"/>
      <c r="H87" s="20"/>
      <c r="I87" s="20"/>
      <c r="J87" s="20"/>
      <c r="K87" s="20"/>
      <c r="L87" s="20"/>
      <c r="M87" s="20"/>
      <c r="N87" s="20"/>
      <c r="O87" s="20"/>
    </row>
    <row r="88" spans="1:15" x14ac:dyDescent="0.2">
      <c r="A88" s="3"/>
      <c r="B88" s="164" t="s">
        <v>585</v>
      </c>
      <c r="C88" s="3" t="s">
        <v>207</v>
      </c>
      <c r="D88" s="20">
        <v>2</v>
      </c>
      <c r="E88" s="20"/>
      <c r="F88" s="145"/>
      <c r="G88" s="20"/>
      <c r="H88" s="20"/>
      <c r="I88" s="20"/>
      <c r="J88" s="20"/>
      <c r="K88" s="20"/>
      <c r="L88" s="20"/>
      <c r="M88" s="20"/>
      <c r="N88" s="20"/>
      <c r="O88" s="20"/>
    </row>
    <row r="89" spans="1:15" x14ac:dyDescent="0.2">
      <c r="A89" s="3"/>
      <c r="B89" s="164" t="s">
        <v>586</v>
      </c>
      <c r="C89" s="3" t="s">
        <v>207</v>
      </c>
      <c r="D89" s="20">
        <v>3</v>
      </c>
      <c r="E89" s="20"/>
      <c r="F89" s="145"/>
      <c r="G89" s="20"/>
      <c r="H89" s="20"/>
      <c r="I89" s="20"/>
      <c r="J89" s="20"/>
      <c r="K89" s="20"/>
      <c r="L89" s="20"/>
      <c r="M89" s="20"/>
      <c r="N89" s="20"/>
      <c r="O89" s="20"/>
    </row>
    <row r="90" spans="1:15" x14ac:dyDescent="0.2">
      <c r="A90" s="3"/>
      <c r="B90" s="164" t="s">
        <v>587</v>
      </c>
      <c r="C90" s="3" t="s">
        <v>207</v>
      </c>
      <c r="D90" s="20">
        <v>18</v>
      </c>
      <c r="E90" s="20"/>
      <c r="F90" s="145"/>
      <c r="G90" s="20"/>
      <c r="H90" s="20"/>
      <c r="I90" s="20"/>
      <c r="J90" s="20"/>
      <c r="K90" s="20"/>
      <c r="L90" s="20"/>
      <c r="M90" s="20"/>
      <c r="N90" s="20"/>
      <c r="O90" s="20"/>
    </row>
    <row r="91" spans="1:15" x14ac:dyDescent="0.2">
      <c r="A91" s="132">
        <v>21</v>
      </c>
      <c r="B91" s="165" t="s">
        <v>985</v>
      </c>
      <c r="C91" s="46" t="s">
        <v>208</v>
      </c>
      <c r="D91" s="159">
        <v>90</v>
      </c>
      <c r="E91" s="159"/>
      <c r="F91" s="145"/>
      <c r="G91" s="65"/>
      <c r="H91" s="159"/>
      <c r="I91" s="159"/>
      <c r="J91" s="159"/>
      <c r="K91" s="159"/>
      <c r="L91" s="159"/>
      <c r="M91" s="159"/>
      <c r="N91" s="159"/>
      <c r="O91" s="160"/>
    </row>
    <row r="92" spans="1:15" ht="51" x14ac:dyDescent="0.2">
      <c r="A92" s="3">
        <v>22</v>
      </c>
      <c r="B92" s="163" t="s">
        <v>1055</v>
      </c>
      <c r="C92" s="21" t="s">
        <v>138</v>
      </c>
      <c r="D92" s="22">
        <v>3.94</v>
      </c>
      <c r="E92" s="22"/>
      <c r="F92" s="145"/>
      <c r="G92" s="22"/>
      <c r="H92" s="22"/>
      <c r="I92" s="22"/>
      <c r="J92" s="22"/>
      <c r="K92" s="22"/>
      <c r="L92" s="22"/>
      <c r="M92" s="22"/>
      <c r="N92" s="22"/>
      <c r="O92" s="162"/>
    </row>
    <row r="93" spans="1:15" ht="25.5" x14ac:dyDescent="0.2">
      <c r="A93" s="132">
        <v>23</v>
      </c>
      <c r="B93" s="163" t="s">
        <v>278</v>
      </c>
      <c r="C93" s="21" t="s">
        <v>206</v>
      </c>
      <c r="D93" s="22">
        <v>18.600000000000001</v>
      </c>
      <c r="E93" s="22"/>
      <c r="F93" s="145"/>
      <c r="G93" s="22"/>
      <c r="H93" s="22"/>
      <c r="I93" s="22"/>
      <c r="J93" s="22"/>
      <c r="K93" s="22"/>
      <c r="L93" s="22"/>
      <c r="M93" s="22"/>
      <c r="N93" s="22"/>
      <c r="O93" s="162"/>
    </row>
    <row r="94" spans="1:15" x14ac:dyDescent="0.2">
      <c r="A94" s="3">
        <v>24</v>
      </c>
      <c r="B94" s="163" t="s">
        <v>631</v>
      </c>
      <c r="C94" s="21" t="s">
        <v>138</v>
      </c>
      <c r="D94" s="22">
        <v>0.05</v>
      </c>
      <c r="E94" s="22"/>
      <c r="F94" s="145"/>
      <c r="G94" s="22"/>
      <c r="H94" s="22"/>
      <c r="I94" s="22"/>
      <c r="J94" s="22"/>
      <c r="K94" s="22"/>
      <c r="L94" s="22"/>
      <c r="M94" s="22"/>
      <c r="N94" s="22"/>
      <c r="O94" s="162"/>
    </row>
    <row r="95" spans="1:15" ht="38.25" x14ac:dyDescent="0.2">
      <c r="A95" s="132">
        <v>25</v>
      </c>
      <c r="B95" s="163" t="s">
        <v>588</v>
      </c>
      <c r="C95" s="21" t="s">
        <v>208</v>
      </c>
      <c r="D95" s="22">
        <v>78</v>
      </c>
      <c r="E95" s="22"/>
      <c r="F95" s="145"/>
      <c r="G95" s="20"/>
      <c r="H95" s="22"/>
      <c r="I95" s="22"/>
      <c r="J95" s="22"/>
      <c r="K95" s="22"/>
      <c r="L95" s="22"/>
      <c r="M95" s="22"/>
      <c r="N95" s="22"/>
      <c r="O95" s="162"/>
    </row>
    <row r="96" spans="1:15" ht="51" x14ac:dyDescent="0.2">
      <c r="A96" s="3">
        <v>26</v>
      </c>
      <c r="B96" s="163" t="s">
        <v>890</v>
      </c>
      <c r="C96" s="21" t="s">
        <v>138</v>
      </c>
      <c r="D96" s="22">
        <v>2.1</v>
      </c>
      <c r="E96" s="22"/>
      <c r="F96" s="145"/>
      <c r="G96" s="22"/>
      <c r="H96" s="22"/>
      <c r="I96" s="22"/>
      <c r="J96" s="22"/>
      <c r="K96" s="22"/>
      <c r="L96" s="22"/>
      <c r="M96" s="22"/>
      <c r="N96" s="22"/>
      <c r="O96" s="162"/>
    </row>
    <row r="97" spans="1:15" ht="25.5" x14ac:dyDescent="0.2">
      <c r="A97" s="132">
        <v>27</v>
      </c>
      <c r="B97" s="163" t="s">
        <v>891</v>
      </c>
      <c r="C97" s="21" t="s">
        <v>206</v>
      </c>
      <c r="D97" s="22">
        <v>21</v>
      </c>
      <c r="E97" s="22"/>
      <c r="F97" s="145"/>
      <c r="G97" s="22"/>
      <c r="H97" s="22"/>
      <c r="I97" s="22"/>
      <c r="J97" s="22"/>
      <c r="K97" s="22"/>
      <c r="L97" s="22"/>
      <c r="M97" s="22"/>
      <c r="N97" s="22"/>
      <c r="O97" s="162"/>
    </row>
    <row r="98" spans="1:15" x14ac:dyDescent="0.2">
      <c r="A98" s="3">
        <v>28</v>
      </c>
      <c r="B98" s="155" t="s">
        <v>488</v>
      </c>
      <c r="C98" s="3" t="s">
        <v>138</v>
      </c>
      <c r="D98" s="20">
        <v>0.56000000000000005</v>
      </c>
      <c r="E98" s="20"/>
      <c r="F98" s="145"/>
      <c r="G98" s="20"/>
      <c r="H98" s="20"/>
      <c r="I98" s="166"/>
      <c r="J98" s="166"/>
      <c r="K98" s="20"/>
      <c r="L98" s="20"/>
      <c r="M98" s="20"/>
      <c r="N98" s="20"/>
      <c r="O98" s="167"/>
    </row>
    <row r="99" spans="1:15" x14ac:dyDescent="0.2">
      <c r="A99" s="132">
        <v>29</v>
      </c>
      <c r="B99" s="161" t="s">
        <v>489</v>
      </c>
      <c r="C99" s="21" t="s">
        <v>208</v>
      </c>
      <c r="D99" s="22">
        <v>8</v>
      </c>
      <c r="E99" s="22"/>
      <c r="F99" s="145"/>
      <c r="G99" s="22"/>
      <c r="H99" s="22"/>
      <c r="I99" s="22"/>
      <c r="J99" s="22"/>
      <c r="K99" s="22"/>
      <c r="L99" s="22"/>
      <c r="M99" s="22"/>
      <c r="N99" s="22"/>
      <c r="O99" s="162"/>
    </row>
    <row r="100" spans="1:15" x14ac:dyDescent="0.2">
      <c r="A100" s="3">
        <v>30</v>
      </c>
      <c r="B100" s="161" t="s">
        <v>490</v>
      </c>
      <c r="C100" s="21" t="s">
        <v>208</v>
      </c>
      <c r="D100" s="22">
        <v>8</v>
      </c>
      <c r="E100" s="22"/>
      <c r="F100" s="145"/>
      <c r="G100" s="22"/>
      <c r="H100" s="22"/>
      <c r="I100" s="22"/>
      <c r="J100" s="22"/>
      <c r="K100" s="22"/>
      <c r="L100" s="22"/>
      <c r="M100" s="22"/>
      <c r="N100" s="22"/>
      <c r="O100" s="162"/>
    </row>
    <row r="101" spans="1:15" ht="25.5" x14ac:dyDescent="0.2">
      <c r="A101" s="132">
        <v>31</v>
      </c>
      <c r="B101" s="168" t="s">
        <v>814</v>
      </c>
      <c r="C101" s="52" t="s">
        <v>138</v>
      </c>
      <c r="D101" s="166">
        <v>3.6</v>
      </c>
      <c r="E101" s="166"/>
      <c r="F101" s="145"/>
      <c r="G101" s="166"/>
      <c r="H101" s="166"/>
      <c r="I101" s="166"/>
      <c r="J101" s="166"/>
      <c r="K101" s="166"/>
      <c r="L101" s="166"/>
      <c r="M101" s="166"/>
      <c r="N101" s="166"/>
      <c r="O101" s="170"/>
    </row>
    <row r="102" spans="1:15" x14ac:dyDescent="0.2">
      <c r="A102" s="3">
        <v>32</v>
      </c>
      <c r="B102" s="155" t="s">
        <v>255</v>
      </c>
      <c r="C102" s="3" t="s">
        <v>208</v>
      </c>
      <c r="D102" s="20">
        <f>74.7+35.3</f>
        <v>110</v>
      </c>
      <c r="E102" s="20"/>
      <c r="F102" s="145"/>
      <c r="G102" s="20"/>
      <c r="H102" s="20"/>
      <c r="I102" s="20"/>
      <c r="J102" s="20"/>
      <c r="K102" s="20"/>
      <c r="L102" s="20"/>
      <c r="M102" s="20"/>
      <c r="N102" s="20"/>
      <c r="O102" s="145"/>
    </row>
    <row r="103" spans="1:15" x14ac:dyDescent="0.2">
      <c r="A103" s="132">
        <v>33</v>
      </c>
      <c r="B103" s="155" t="s">
        <v>256</v>
      </c>
      <c r="C103" s="3" t="s">
        <v>205</v>
      </c>
      <c r="D103" s="20">
        <v>14</v>
      </c>
      <c r="E103" s="20"/>
      <c r="F103" s="145"/>
      <c r="G103" s="20"/>
      <c r="H103" s="20"/>
      <c r="I103" s="20"/>
      <c r="J103" s="20"/>
      <c r="K103" s="20"/>
      <c r="L103" s="20"/>
      <c r="M103" s="20"/>
      <c r="N103" s="20"/>
      <c r="O103" s="145"/>
    </row>
    <row r="104" spans="1:15" ht="25.5" x14ac:dyDescent="0.2">
      <c r="A104" s="132">
        <v>34</v>
      </c>
      <c r="B104" s="155" t="s">
        <v>220</v>
      </c>
      <c r="C104" s="3" t="s">
        <v>208</v>
      </c>
      <c r="D104" s="20">
        <v>77.400000000000006</v>
      </c>
      <c r="E104" s="20"/>
      <c r="F104" s="145"/>
      <c r="G104" s="20"/>
      <c r="H104" s="20"/>
      <c r="I104" s="20"/>
      <c r="J104" s="20"/>
      <c r="K104" s="20"/>
      <c r="L104" s="20"/>
      <c r="M104" s="20"/>
      <c r="N104" s="20"/>
      <c r="O104" s="145"/>
    </row>
    <row r="105" spans="1:15" x14ac:dyDescent="0.2">
      <c r="A105" s="132"/>
      <c r="B105" s="171" t="s">
        <v>8</v>
      </c>
      <c r="C105" s="132"/>
      <c r="D105" s="65"/>
      <c r="E105" s="65"/>
      <c r="F105" s="145"/>
      <c r="G105" s="65"/>
      <c r="H105" s="65"/>
      <c r="I105" s="65"/>
      <c r="J105" s="65"/>
      <c r="K105" s="65"/>
      <c r="L105" s="65"/>
      <c r="M105" s="65"/>
      <c r="N105" s="65"/>
      <c r="O105" s="159"/>
    </row>
    <row r="106" spans="1:15" ht="25.5" x14ac:dyDescent="0.2">
      <c r="A106" s="3">
        <v>1</v>
      </c>
      <c r="B106" s="163" t="s">
        <v>680</v>
      </c>
      <c r="C106" s="21" t="s">
        <v>208</v>
      </c>
      <c r="D106" s="166">
        <v>849.2</v>
      </c>
      <c r="E106" s="22"/>
      <c r="F106" s="145"/>
      <c r="G106" s="22"/>
      <c r="H106" s="22"/>
      <c r="I106" s="22"/>
      <c r="J106" s="22"/>
      <c r="K106" s="22"/>
      <c r="L106" s="22"/>
      <c r="M106" s="22"/>
      <c r="N106" s="22"/>
      <c r="O106" s="162"/>
    </row>
    <row r="107" spans="1:15" x14ac:dyDescent="0.2">
      <c r="A107" s="3"/>
      <c r="B107" s="172" t="s">
        <v>190</v>
      </c>
      <c r="C107" s="173" t="s">
        <v>207</v>
      </c>
      <c r="D107" s="20">
        <v>28</v>
      </c>
      <c r="E107" s="167"/>
      <c r="F107" s="145"/>
      <c r="G107" s="166"/>
      <c r="H107" s="166"/>
      <c r="I107" s="166"/>
      <c r="J107" s="22"/>
      <c r="K107" s="166"/>
      <c r="L107" s="22"/>
      <c r="M107" s="22"/>
      <c r="N107" s="22"/>
      <c r="O107" s="162"/>
    </row>
    <row r="108" spans="1:15" x14ac:dyDescent="0.2">
      <c r="A108" s="3"/>
      <c r="B108" s="172" t="s">
        <v>191</v>
      </c>
      <c r="C108" s="173" t="s">
        <v>207</v>
      </c>
      <c r="D108" s="20">
        <v>1</v>
      </c>
      <c r="E108" s="167"/>
      <c r="F108" s="145"/>
      <c r="G108" s="166"/>
      <c r="H108" s="166"/>
      <c r="I108" s="166"/>
      <c r="J108" s="22"/>
      <c r="K108" s="166"/>
      <c r="L108" s="22"/>
      <c r="M108" s="22"/>
      <c r="N108" s="22"/>
      <c r="O108" s="162"/>
    </row>
    <row r="109" spans="1:15" x14ac:dyDescent="0.2">
      <c r="A109" s="3"/>
      <c r="B109" s="172" t="s">
        <v>192</v>
      </c>
      <c r="C109" s="173" t="s">
        <v>207</v>
      </c>
      <c r="D109" s="20">
        <v>1</v>
      </c>
      <c r="E109" s="167"/>
      <c r="F109" s="145"/>
      <c r="G109" s="166"/>
      <c r="H109" s="166"/>
      <c r="I109" s="166"/>
      <c r="J109" s="22"/>
      <c r="K109" s="166"/>
      <c r="L109" s="22"/>
      <c r="M109" s="22"/>
      <c r="N109" s="22"/>
      <c r="O109" s="162"/>
    </row>
    <row r="110" spans="1:15" x14ac:dyDescent="0.2">
      <c r="A110" s="3"/>
      <c r="B110" s="172" t="s">
        <v>774</v>
      </c>
      <c r="C110" s="173" t="s">
        <v>207</v>
      </c>
      <c r="D110" s="20">
        <v>21</v>
      </c>
      <c r="E110" s="167"/>
      <c r="F110" s="145"/>
      <c r="G110" s="166"/>
      <c r="H110" s="166"/>
      <c r="I110" s="166"/>
      <c r="J110" s="22"/>
      <c r="K110" s="166"/>
      <c r="L110" s="22"/>
      <c r="M110" s="22"/>
      <c r="N110" s="22"/>
      <c r="O110" s="162"/>
    </row>
    <row r="111" spans="1:15" x14ac:dyDescent="0.2">
      <c r="A111" s="3"/>
      <c r="B111" s="172" t="s">
        <v>775</v>
      </c>
      <c r="C111" s="173" t="s">
        <v>207</v>
      </c>
      <c r="D111" s="20">
        <v>1</v>
      </c>
      <c r="E111" s="167"/>
      <c r="F111" s="145"/>
      <c r="G111" s="166"/>
      <c r="H111" s="166"/>
      <c r="I111" s="166"/>
      <c r="J111" s="22"/>
      <c r="K111" s="166"/>
      <c r="L111" s="22"/>
      <c r="M111" s="22"/>
      <c r="N111" s="22"/>
      <c r="O111" s="162"/>
    </row>
    <row r="112" spans="1:15" x14ac:dyDescent="0.2">
      <c r="A112" s="3"/>
      <c r="B112" s="172" t="s">
        <v>776</v>
      </c>
      <c r="C112" s="173" t="s">
        <v>207</v>
      </c>
      <c r="D112" s="20">
        <v>1</v>
      </c>
      <c r="E112" s="167"/>
      <c r="F112" s="145"/>
      <c r="G112" s="166"/>
      <c r="H112" s="166"/>
      <c r="I112" s="166"/>
      <c r="J112" s="22"/>
      <c r="K112" s="166"/>
      <c r="L112" s="22"/>
      <c r="M112" s="22"/>
      <c r="N112" s="22"/>
      <c r="O112" s="162"/>
    </row>
    <row r="113" spans="1:15" x14ac:dyDescent="0.2">
      <c r="A113" s="3"/>
      <c r="B113" s="172" t="s">
        <v>777</v>
      </c>
      <c r="C113" s="173" t="s">
        <v>207</v>
      </c>
      <c r="D113" s="20">
        <v>1</v>
      </c>
      <c r="E113" s="167"/>
      <c r="F113" s="145"/>
      <c r="G113" s="166"/>
      <c r="H113" s="166"/>
      <c r="I113" s="166"/>
      <c r="J113" s="22"/>
      <c r="K113" s="166"/>
      <c r="L113" s="22"/>
      <c r="M113" s="22"/>
      <c r="N113" s="22"/>
      <c r="O113" s="162"/>
    </row>
    <row r="114" spans="1:15" x14ac:dyDescent="0.2">
      <c r="A114" s="3"/>
      <c r="B114" s="172" t="s">
        <v>778</v>
      </c>
      <c r="C114" s="173" t="s">
        <v>207</v>
      </c>
      <c r="D114" s="20">
        <v>1</v>
      </c>
      <c r="E114" s="167"/>
      <c r="F114" s="145"/>
      <c r="G114" s="166"/>
      <c r="H114" s="166"/>
      <c r="I114" s="166"/>
      <c r="J114" s="22"/>
      <c r="K114" s="166"/>
      <c r="L114" s="22"/>
      <c r="M114" s="22"/>
      <c r="N114" s="22"/>
      <c r="O114" s="162"/>
    </row>
    <row r="115" spans="1:15" x14ac:dyDescent="0.2">
      <c r="A115" s="3"/>
      <c r="B115" s="172" t="s">
        <v>779</v>
      </c>
      <c r="C115" s="173" t="s">
        <v>207</v>
      </c>
      <c r="D115" s="20">
        <v>1</v>
      </c>
      <c r="E115" s="167"/>
      <c r="F115" s="145"/>
      <c r="G115" s="166"/>
      <c r="H115" s="166"/>
      <c r="I115" s="166"/>
      <c r="J115" s="22"/>
      <c r="K115" s="166"/>
      <c r="L115" s="22"/>
      <c r="M115" s="22"/>
      <c r="N115" s="22"/>
      <c r="O115" s="162"/>
    </row>
    <row r="116" spans="1:15" x14ac:dyDescent="0.2">
      <c r="A116" s="3"/>
      <c r="B116" s="172" t="s">
        <v>780</v>
      </c>
      <c r="C116" s="173" t="s">
        <v>207</v>
      </c>
      <c r="D116" s="20">
        <v>1</v>
      </c>
      <c r="E116" s="167"/>
      <c r="F116" s="145"/>
      <c r="G116" s="166"/>
      <c r="H116" s="166"/>
      <c r="I116" s="166"/>
      <c r="J116" s="22"/>
      <c r="K116" s="166"/>
      <c r="L116" s="22"/>
      <c r="M116" s="22"/>
      <c r="N116" s="22"/>
      <c r="O116" s="162"/>
    </row>
    <row r="117" spans="1:15" x14ac:dyDescent="0.2">
      <c r="A117" s="3"/>
      <c r="B117" s="172" t="s">
        <v>781</v>
      </c>
      <c r="C117" s="173" t="s">
        <v>207</v>
      </c>
      <c r="D117" s="20">
        <v>1</v>
      </c>
      <c r="E117" s="167"/>
      <c r="F117" s="145"/>
      <c r="G117" s="166"/>
      <c r="H117" s="166"/>
      <c r="I117" s="166"/>
      <c r="J117" s="22"/>
      <c r="K117" s="166"/>
      <c r="L117" s="22"/>
      <c r="M117" s="22"/>
      <c r="N117" s="22"/>
      <c r="O117" s="162"/>
    </row>
    <row r="118" spans="1:15" x14ac:dyDescent="0.2">
      <c r="A118" s="3"/>
      <c r="B118" s="172" t="s">
        <v>782</v>
      </c>
      <c r="C118" s="173" t="s">
        <v>207</v>
      </c>
      <c r="D118" s="20">
        <v>1</v>
      </c>
      <c r="E118" s="167"/>
      <c r="F118" s="145"/>
      <c r="G118" s="166"/>
      <c r="H118" s="166"/>
      <c r="I118" s="166"/>
      <c r="J118" s="22"/>
      <c r="K118" s="166"/>
      <c r="L118" s="22"/>
      <c r="M118" s="22"/>
      <c r="N118" s="22"/>
      <c r="O118" s="162"/>
    </row>
    <row r="119" spans="1:15" x14ac:dyDescent="0.2">
      <c r="A119" s="3"/>
      <c r="B119" s="172" t="s">
        <v>783</v>
      </c>
      <c r="C119" s="173" t="s">
        <v>207</v>
      </c>
      <c r="D119" s="20">
        <v>1</v>
      </c>
      <c r="E119" s="167"/>
      <c r="F119" s="145"/>
      <c r="G119" s="166"/>
      <c r="H119" s="166"/>
      <c r="I119" s="166"/>
      <c r="J119" s="22"/>
      <c r="K119" s="166"/>
      <c r="L119" s="22"/>
      <c r="M119" s="22"/>
      <c r="N119" s="22"/>
      <c r="O119" s="162"/>
    </row>
    <row r="120" spans="1:15" x14ac:dyDescent="0.2">
      <c r="A120" s="3"/>
      <c r="B120" s="172" t="s">
        <v>803</v>
      </c>
      <c r="C120" s="173" t="s">
        <v>207</v>
      </c>
      <c r="D120" s="20">
        <v>17</v>
      </c>
      <c r="E120" s="167"/>
      <c r="F120" s="145"/>
      <c r="G120" s="166"/>
      <c r="H120" s="166"/>
      <c r="I120" s="166"/>
      <c r="J120" s="22"/>
      <c r="K120" s="166"/>
      <c r="L120" s="22"/>
      <c r="M120" s="22"/>
      <c r="N120" s="22"/>
      <c r="O120" s="162"/>
    </row>
    <row r="121" spans="1:15" x14ac:dyDescent="0.2">
      <c r="A121" s="3"/>
      <c r="B121" s="172" t="s">
        <v>804</v>
      </c>
      <c r="C121" s="173" t="s">
        <v>207</v>
      </c>
      <c r="D121" s="20">
        <v>1</v>
      </c>
      <c r="E121" s="167"/>
      <c r="F121" s="145"/>
      <c r="G121" s="166"/>
      <c r="H121" s="166"/>
      <c r="I121" s="166"/>
      <c r="J121" s="22"/>
      <c r="K121" s="166"/>
      <c r="L121" s="22"/>
      <c r="M121" s="22"/>
      <c r="N121" s="22"/>
      <c r="O121" s="162"/>
    </row>
    <row r="122" spans="1:15" x14ac:dyDescent="0.2">
      <c r="A122" s="3"/>
      <c r="B122" s="172" t="s">
        <v>805</v>
      </c>
      <c r="C122" s="173" t="s">
        <v>207</v>
      </c>
      <c r="D122" s="20">
        <v>1</v>
      </c>
      <c r="E122" s="167"/>
      <c r="F122" s="145"/>
      <c r="G122" s="166"/>
      <c r="H122" s="166"/>
      <c r="I122" s="166"/>
      <c r="J122" s="22"/>
      <c r="K122" s="166"/>
      <c r="L122" s="22"/>
      <c r="M122" s="22"/>
      <c r="N122" s="22"/>
      <c r="O122" s="162"/>
    </row>
    <row r="123" spans="1:15" x14ac:dyDescent="0.2">
      <c r="A123" s="3"/>
      <c r="B123" s="172" t="s">
        <v>806</v>
      </c>
      <c r="C123" s="173" t="s">
        <v>207</v>
      </c>
      <c r="D123" s="20">
        <v>1</v>
      </c>
      <c r="E123" s="167"/>
      <c r="F123" s="145"/>
      <c r="G123" s="166"/>
      <c r="H123" s="166"/>
      <c r="I123" s="166"/>
      <c r="J123" s="22"/>
      <c r="K123" s="166"/>
      <c r="L123" s="22"/>
      <c r="M123" s="22"/>
      <c r="N123" s="22"/>
      <c r="O123" s="162"/>
    </row>
    <row r="124" spans="1:15" x14ac:dyDescent="0.2">
      <c r="A124" s="3"/>
      <c r="B124" s="172" t="s">
        <v>807</v>
      </c>
      <c r="C124" s="173" t="s">
        <v>207</v>
      </c>
      <c r="D124" s="20">
        <v>1</v>
      </c>
      <c r="E124" s="167"/>
      <c r="F124" s="145"/>
      <c r="G124" s="166"/>
      <c r="H124" s="166"/>
      <c r="I124" s="166"/>
      <c r="J124" s="22"/>
      <c r="K124" s="166"/>
      <c r="L124" s="22"/>
      <c r="M124" s="22"/>
      <c r="N124" s="22"/>
      <c r="O124" s="162"/>
    </row>
    <row r="125" spans="1:15" x14ac:dyDescent="0.2">
      <c r="A125" s="3"/>
      <c r="B125" s="172" t="s">
        <v>808</v>
      </c>
      <c r="C125" s="173" t="s">
        <v>207</v>
      </c>
      <c r="D125" s="20">
        <v>1</v>
      </c>
      <c r="E125" s="167"/>
      <c r="F125" s="145"/>
      <c r="G125" s="166"/>
      <c r="H125" s="166"/>
      <c r="I125" s="166"/>
      <c r="J125" s="22"/>
      <c r="K125" s="166"/>
      <c r="L125" s="22"/>
      <c r="M125" s="22"/>
      <c r="N125" s="22"/>
      <c r="O125" s="162"/>
    </row>
    <row r="126" spans="1:15" x14ac:dyDescent="0.2">
      <c r="A126" s="3"/>
      <c r="B126" s="172" t="s">
        <v>809</v>
      </c>
      <c r="C126" s="173" t="s">
        <v>207</v>
      </c>
      <c r="D126" s="20">
        <v>1</v>
      </c>
      <c r="E126" s="167"/>
      <c r="F126" s="145"/>
      <c r="G126" s="166"/>
      <c r="H126" s="166"/>
      <c r="I126" s="166"/>
      <c r="J126" s="22"/>
      <c r="K126" s="166"/>
      <c r="L126" s="22"/>
      <c r="M126" s="22"/>
      <c r="N126" s="22"/>
      <c r="O126" s="162"/>
    </row>
    <row r="127" spans="1:15" x14ac:dyDescent="0.2">
      <c r="A127" s="3"/>
      <c r="B127" s="172" t="s">
        <v>810</v>
      </c>
      <c r="C127" s="173" t="s">
        <v>207</v>
      </c>
      <c r="D127" s="20">
        <v>1</v>
      </c>
      <c r="E127" s="167"/>
      <c r="F127" s="145"/>
      <c r="G127" s="166"/>
      <c r="H127" s="166"/>
      <c r="I127" s="166"/>
      <c r="J127" s="22"/>
      <c r="K127" s="166"/>
      <c r="L127" s="22"/>
      <c r="M127" s="22"/>
      <c r="N127" s="22"/>
      <c r="O127" s="162"/>
    </row>
    <row r="128" spans="1:15" x14ac:dyDescent="0.2">
      <c r="A128" s="3"/>
      <c r="B128" s="172" t="s">
        <v>811</v>
      </c>
      <c r="C128" s="173" t="s">
        <v>207</v>
      </c>
      <c r="D128" s="20">
        <v>1</v>
      </c>
      <c r="E128" s="167"/>
      <c r="F128" s="145"/>
      <c r="G128" s="166"/>
      <c r="H128" s="166"/>
      <c r="I128" s="166"/>
      <c r="J128" s="22"/>
      <c r="K128" s="166"/>
      <c r="L128" s="22"/>
      <c r="M128" s="22"/>
      <c r="N128" s="22"/>
      <c r="O128" s="162"/>
    </row>
    <row r="129" spans="1:15" x14ac:dyDescent="0.2">
      <c r="A129" s="3"/>
      <c r="B129" s="172" t="s">
        <v>784</v>
      </c>
      <c r="C129" s="173" t="s">
        <v>207</v>
      </c>
      <c r="D129" s="20">
        <v>1</v>
      </c>
      <c r="E129" s="167"/>
      <c r="F129" s="145"/>
      <c r="G129" s="166"/>
      <c r="H129" s="166"/>
      <c r="I129" s="166"/>
      <c r="J129" s="22"/>
      <c r="K129" s="166"/>
      <c r="L129" s="22"/>
      <c r="M129" s="22"/>
      <c r="N129" s="22"/>
      <c r="O129" s="162"/>
    </row>
    <row r="130" spans="1:15" x14ac:dyDescent="0.2">
      <c r="A130" s="3"/>
      <c r="B130" s="172" t="s">
        <v>813</v>
      </c>
      <c r="C130" s="173" t="s">
        <v>207</v>
      </c>
      <c r="D130" s="20">
        <v>1</v>
      </c>
      <c r="E130" s="167"/>
      <c r="F130" s="145"/>
      <c r="G130" s="166"/>
      <c r="H130" s="166"/>
      <c r="I130" s="166"/>
      <c r="J130" s="22"/>
      <c r="K130" s="166"/>
      <c r="L130" s="22"/>
      <c r="M130" s="22"/>
      <c r="N130" s="22"/>
      <c r="O130" s="162"/>
    </row>
    <row r="131" spans="1:15" x14ac:dyDescent="0.2">
      <c r="A131" s="3"/>
      <c r="B131" s="172" t="s">
        <v>785</v>
      </c>
      <c r="C131" s="173" t="s">
        <v>207</v>
      </c>
      <c r="D131" s="20">
        <v>1</v>
      </c>
      <c r="E131" s="167"/>
      <c r="F131" s="145"/>
      <c r="G131" s="166"/>
      <c r="H131" s="166"/>
      <c r="I131" s="166"/>
      <c r="J131" s="22"/>
      <c r="K131" s="166"/>
      <c r="L131" s="22"/>
      <c r="M131" s="22"/>
      <c r="N131" s="22"/>
      <c r="O131" s="162"/>
    </row>
    <row r="132" spans="1:15" x14ac:dyDescent="0.2">
      <c r="A132" s="3"/>
      <c r="B132" s="172" t="s">
        <v>786</v>
      </c>
      <c r="C132" s="173" t="s">
        <v>207</v>
      </c>
      <c r="D132" s="20">
        <v>12</v>
      </c>
      <c r="E132" s="167"/>
      <c r="F132" s="145"/>
      <c r="G132" s="166"/>
      <c r="H132" s="166"/>
      <c r="I132" s="166"/>
      <c r="J132" s="22"/>
      <c r="K132" s="166"/>
      <c r="L132" s="22"/>
      <c r="M132" s="22"/>
      <c r="N132" s="22"/>
      <c r="O132" s="162"/>
    </row>
    <row r="133" spans="1:15" x14ac:dyDescent="0.2">
      <c r="A133" s="3"/>
      <c r="B133" s="172" t="s">
        <v>812</v>
      </c>
      <c r="C133" s="173" t="s">
        <v>207</v>
      </c>
      <c r="D133" s="20">
        <v>1</v>
      </c>
      <c r="E133" s="167"/>
      <c r="F133" s="145"/>
      <c r="G133" s="166"/>
      <c r="H133" s="166"/>
      <c r="I133" s="166"/>
      <c r="J133" s="22"/>
      <c r="K133" s="166"/>
      <c r="L133" s="22"/>
      <c r="M133" s="22"/>
      <c r="N133" s="22"/>
      <c r="O133" s="162"/>
    </row>
    <row r="134" spans="1:15" x14ac:dyDescent="0.2">
      <c r="A134" s="3"/>
      <c r="B134" s="172" t="s">
        <v>787</v>
      </c>
      <c r="C134" s="173" t="s">
        <v>207</v>
      </c>
      <c r="D134" s="131">
        <v>1</v>
      </c>
      <c r="E134" s="167"/>
      <c r="F134" s="145"/>
      <c r="G134" s="166"/>
      <c r="H134" s="166"/>
      <c r="I134" s="166"/>
      <c r="J134" s="22"/>
      <c r="K134" s="166"/>
      <c r="L134" s="22"/>
      <c r="M134" s="22"/>
      <c r="N134" s="22"/>
      <c r="O134" s="162"/>
    </row>
    <row r="135" spans="1:15" x14ac:dyDescent="0.2">
      <c r="A135" s="3"/>
      <c r="B135" s="172" t="s">
        <v>788</v>
      </c>
      <c r="C135" s="173" t="s">
        <v>207</v>
      </c>
      <c r="D135" s="20">
        <v>1</v>
      </c>
      <c r="E135" s="167"/>
      <c r="F135" s="145"/>
      <c r="G135" s="166"/>
      <c r="H135" s="166"/>
      <c r="I135" s="166"/>
      <c r="J135" s="22"/>
      <c r="K135" s="166"/>
      <c r="L135" s="22"/>
      <c r="M135" s="22"/>
      <c r="N135" s="22"/>
      <c r="O135" s="162"/>
    </row>
    <row r="136" spans="1:15" x14ac:dyDescent="0.2">
      <c r="A136" s="3"/>
      <c r="B136" s="172" t="s">
        <v>789</v>
      </c>
      <c r="C136" s="173" t="s">
        <v>207</v>
      </c>
      <c r="D136" s="20">
        <v>1</v>
      </c>
      <c r="E136" s="167"/>
      <c r="F136" s="145"/>
      <c r="G136" s="166"/>
      <c r="H136" s="166"/>
      <c r="I136" s="166"/>
      <c r="J136" s="22"/>
      <c r="K136" s="166"/>
      <c r="L136" s="22"/>
      <c r="M136" s="22"/>
      <c r="N136" s="22"/>
      <c r="O136" s="162"/>
    </row>
    <row r="137" spans="1:15" x14ac:dyDescent="0.2">
      <c r="A137" s="3"/>
      <c r="B137" s="172" t="s">
        <v>790</v>
      </c>
      <c r="C137" s="173" t="s">
        <v>207</v>
      </c>
      <c r="D137" s="20">
        <v>1</v>
      </c>
      <c r="E137" s="167"/>
      <c r="F137" s="145"/>
      <c r="G137" s="166"/>
      <c r="H137" s="166"/>
      <c r="I137" s="166"/>
      <c r="J137" s="22"/>
      <c r="K137" s="166"/>
      <c r="L137" s="22"/>
      <c r="M137" s="22"/>
      <c r="N137" s="22"/>
      <c r="O137" s="162"/>
    </row>
    <row r="138" spans="1:15" x14ac:dyDescent="0.2">
      <c r="A138" s="3"/>
      <c r="B138" s="172" t="s">
        <v>791</v>
      </c>
      <c r="C138" s="173" t="s">
        <v>207</v>
      </c>
      <c r="D138" s="20">
        <v>12</v>
      </c>
      <c r="E138" s="167"/>
      <c r="F138" s="145"/>
      <c r="G138" s="166"/>
      <c r="H138" s="166"/>
      <c r="I138" s="166"/>
      <c r="J138" s="22"/>
      <c r="K138" s="166"/>
      <c r="L138" s="22"/>
      <c r="M138" s="22"/>
      <c r="N138" s="22"/>
      <c r="O138" s="162"/>
    </row>
    <row r="139" spans="1:15" x14ac:dyDescent="0.2">
      <c r="A139" s="3"/>
      <c r="B139" s="172" t="s">
        <v>792</v>
      </c>
      <c r="C139" s="173" t="s">
        <v>207</v>
      </c>
      <c r="D139" s="20">
        <v>1</v>
      </c>
      <c r="E139" s="167"/>
      <c r="F139" s="145"/>
      <c r="G139" s="166"/>
      <c r="H139" s="166"/>
      <c r="I139" s="166"/>
      <c r="J139" s="22"/>
      <c r="K139" s="166"/>
      <c r="L139" s="22"/>
      <c r="M139" s="22"/>
      <c r="N139" s="22"/>
      <c r="O139" s="162"/>
    </row>
    <row r="140" spans="1:15" x14ac:dyDescent="0.2">
      <c r="A140" s="3"/>
      <c r="B140" s="172" t="s">
        <v>793</v>
      </c>
      <c r="C140" s="173" t="s">
        <v>207</v>
      </c>
      <c r="D140" s="20">
        <v>1</v>
      </c>
      <c r="E140" s="167"/>
      <c r="F140" s="145"/>
      <c r="G140" s="166"/>
      <c r="H140" s="166"/>
      <c r="I140" s="166"/>
      <c r="J140" s="22"/>
      <c r="K140" s="166"/>
      <c r="L140" s="22"/>
      <c r="M140" s="22"/>
      <c r="N140" s="22"/>
      <c r="O140" s="162"/>
    </row>
    <row r="141" spans="1:15" x14ac:dyDescent="0.2">
      <c r="A141" s="3"/>
      <c r="B141" s="172" t="s">
        <v>794</v>
      </c>
      <c r="C141" s="173" t="s">
        <v>207</v>
      </c>
      <c r="D141" s="20">
        <v>1</v>
      </c>
      <c r="E141" s="167"/>
      <c r="F141" s="145"/>
      <c r="G141" s="166"/>
      <c r="H141" s="166"/>
      <c r="I141" s="166"/>
      <c r="J141" s="22"/>
      <c r="K141" s="166"/>
      <c r="L141" s="22"/>
      <c r="M141" s="22"/>
      <c r="N141" s="22"/>
      <c r="O141" s="162"/>
    </row>
    <row r="142" spans="1:15" x14ac:dyDescent="0.2">
      <c r="A142" s="3"/>
      <c r="B142" s="172" t="s">
        <v>795</v>
      </c>
      <c r="C142" s="173" t="s">
        <v>207</v>
      </c>
      <c r="D142" s="20">
        <v>1</v>
      </c>
      <c r="E142" s="166"/>
      <c r="F142" s="145"/>
      <c r="G142" s="166"/>
      <c r="H142" s="166"/>
      <c r="I142" s="166"/>
      <c r="J142" s="22"/>
      <c r="K142" s="166"/>
      <c r="L142" s="22"/>
      <c r="M142" s="22"/>
      <c r="N142" s="22"/>
      <c r="O142" s="162"/>
    </row>
    <row r="143" spans="1:15" x14ac:dyDescent="0.2">
      <c r="A143" s="3"/>
      <c r="B143" s="172" t="s">
        <v>796</v>
      </c>
      <c r="C143" s="173" t="s">
        <v>207</v>
      </c>
      <c r="D143" s="20">
        <v>12</v>
      </c>
      <c r="E143" s="20"/>
      <c r="F143" s="145"/>
      <c r="G143" s="166"/>
      <c r="H143" s="166"/>
      <c r="I143" s="166"/>
      <c r="J143" s="22"/>
      <c r="K143" s="166"/>
      <c r="L143" s="22"/>
      <c r="M143" s="22"/>
      <c r="N143" s="22"/>
      <c r="O143" s="162"/>
    </row>
    <row r="144" spans="1:15" x14ac:dyDescent="0.2">
      <c r="A144" s="3"/>
      <c r="B144" s="172" t="s">
        <v>797</v>
      </c>
      <c r="C144" s="173" t="s">
        <v>207</v>
      </c>
      <c r="D144" s="20">
        <v>1</v>
      </c>
      <c r="E144" s="20"/>
      <c r="F144" s="145"/>
      <c r="G144" s="166"/>
      <c r="H144" s="166"/>
      <c r="I144" s="166"/>
      <c r="J144" s="22"/>
      <c r="K144" s="166"/>
      <c r="L144" s="22"/>
      <c r="M144" s="22"/>
      <c r="N144" s="22"/>
      <c r="O144" s="162"/>
    </row>
    <row r="145" spans="1:15" x14ac:dyDescent="0.2">
      <c r="A145" s="3"/>
      <c r="B145" s="172" t="s">
        <v>798</v>
      </c>
      <c r="C145" s="173" t="s">
        <v>207</v>
      </c>
      <c r="D145" s="20">
        <v>1</v>
      </c>
      <c r="E145" s="20"/>
      <c r="F145" s="145"/>
      <c r="G145" s="166"/>
      <c r="H145" s="166"/>
      <c r="I145" s="166"/>
      <c r="J145" s="22"/>
      <c r="K145" s="166"/>
      <c r="L145" s="22"/>
      <c r="M145" s="22"/>
      <c r="N145" s="22"/>
      <c r="O145" s="162"/>
    </row>
    <row r="146" spans="1:15" x14ac:dyDescent="0.2">
      <c r="A146" s="3"/>
      <c r="B146" s="172" t="s">
        <v>799</v>
      </c>
      <c r="C146" s="173" t="s">
        <v>207</v>
      </c>
      <c r="D146" s="20">
        <v>1</v>
      </c>
      <c r="E146" s="20"/>
      <c r="F146" s="145"/>
      <c r="G146" s="166"/>
      <c r="H146" s="166"/>
      <c r="I146" s="166"/>
      <c r="J146" s="22"/>
      <c r="K146" s="166"/>
      <c r="L146" s="22"/>
      <c r="M146" s="22"/>
      <c r="N146" s="22"/>
      <c r="O146" s="162"/>
    </row>
    <row r="147" spans="1:15" x14ac:dyDescent="0.2">
      <c r="A147" s="3"/>
      <c r="B147" s="172" t="s">
        <v>800</v>
      </c>
      <c r="C147" s="173" t="s">
        <v>207</v>
      </c>
      <c r="D147" s="20">
        <v>1</v>
      </c>
      <c r="E147" s="20"/>
      <c r="F147" s="145"/>
      <c r="G147" s="166"/>
      <c r="H147" s="166"/>
      <c r="I147" s="166"/>
      <c r="J147" s="22"/>
      <c r="K147" s="166"/>
      <c r="L147" s="22"/>
      <c r="M147" s="22"/>
      <c r="N147" s="22"/>
      <c r="O147" s="162"/>
    </row>
    <row r="148" spans="1:15" x14ac:dyDescent="0.2">
      <c r="A148" s="3"/>
      <c r="B148" s="172" t="s">
        <v>801</v>
      </c>
      <c r="C148" s="173" t="s">
        <v>207</v>
      </c>
      <c r="D148" s="20">
        <v>12</v>
      </c>
      <c r="E148" s="20"/>
      <c r="F148" s="145"/>
      <c r="G148" s="166"/>
      <c r="H148" s="166"/>
      <c r="I148" s="166"/>
      <c r="J148" s="22"/>
      <c r="K148" s="166"/>
      <c r="L148" s="22"/>
      <c r="M148" s="22"/>
      <c r="N148" s="22"/>
      <c r="O148" s="162"/>
    </row>
    <row r="149" spans="1:15" x14ac:dyDescent="0.2">
      <c r="A149" s="3"/>
      <c r="B149" s="172" t="s">
        <v>802</v>
      </c>
      <c r="C149" s="173" t="s">
        <v>207</v>
      </c>
      <c r="D149" s="20">
        <v>1</v>
      </c>
      <c r="E149" s="20"/>
      <c r="F149" s="145"/>
      <c r="G149" s="166"/>
      <c r="H149" s="166"/>
      <c r="I149" s="166"/>
      <c r="J149" s="22"/>
      <c r="K149" s="166"/>
      <c r="L149" s="22"/>
      <c r="M149" s="22"/>
      <c r="N149" s="22"/>
      <c r="O149" s="162"/>
    </row>
    <row r="150" spans="1:15" ht="25.5" x14ac:dyDescent="0.2">
      <c r="A150" s="3">
        <v>2</v>
      </c>
      <c r="B150" s="174" t="s">
        <v>137</v>
      </c>
      <c r="C150" s="44" t="s">
        <v>208</v>
      </c>
      <c r="D150" s="166">
        <v>4.4000000000000004</v>
      </c>
      <c r="E150" s="166"/>
      <c r="F150" s="145"/>
      <c r="G150" s="166"/>
      <c r="H150" s="166"/>
      <c r="I150" s="166"/>
      <c r="J150" s="22"/>
      <c r="K150" s="166"/>
      <c r="L150" s="22"/>
      <c r="M150" s="22"/>
      <c r="N150" s="22"/>
      <c r="O150" s="162"/>
    </row>
    <row r="151" spans="1:15" ht="51" x14ac:dyDescent="0.2">
      <c r="A151" s="3">
        <v>3</v>
      </c>
      <c r="B151" s="174" t="s">
        <v>426</v>
      </c>
      <c r="C151" s="44" t="s">
        <v>138</v>
      </c>
      <c r="D151" s="166">
        <v>0.16</v>
      </c>
      <c r="E151" s="166"/>
      <c r="F151" s="145"/>
      <c r="G151" s="166"/>
      <c r="H151" s="166"/>
      <c r="I151" s="166"/>
      <c r="J151" s="166"/>
      <c r="K151" s="166"/>
      <c r="L151" s="22"/>
      <c r="M151" s="22"/>
      <c r="N151" s="22"/>
      <c r="O151" s="162"/>
    </row>
    <row r="152" spans="1:15" ht="25.5" x14ac:dyDescent="0.2">
      <c r="A152" s="3">
        <v>4</v>
      </c>
      <c r="B152" s="174" t="s">
        <v>632</v>
      </c>
      <c r="C152" s="44" t="s">
        <v>206</v>
      </c>
      <c r="D152" s="166">
        <v>0.88</v>
      </c>
      <c r="E152" s="166"/>
      <c r="F152" s="145"/>
      <c r="G152" s="166"/>
      <c r="H152" s="166"/>
      <c r="I152" s="166"/>
      <c r="J152" s="22"/>
      <c r="K152" s="166"/>
      <c r="L152" s="22"/>
      <c r="M152" s="22"/>
      <c r="N152" s="22"/>
      <c r="O152" s="162"/>
    </row>
    <row r="153" spans="1:15" ht="25.5" x14ac:dyDescent="0.2">
      <c r="A153" s="3">
        <v>5</v>
      </c>
      <c r="B153" s="174" t="s">
        <v>427</v>
      </c>
      <c r="C153" s="44" t="s">
        <v>206</v>
      </c>
      <c r="D153" s="166">
        <v>2.2200000000000002</v>
      </c>
      <c r="E153" s="166"/>
      <c r="F153" s="145"/>
      <c r="G153" s="166"/>
      <c r="H153" s="166"/>
      <c r="I153" s="166"/>
      <c r="J153" s="22"/>
      <c r="K153" s="166"/>
      <c r="L153" s="22"/>
      <c r="M153" s="22"/>
      <c r="N153" s="22"/>
      <c r="O153" s="162"/>
    </row>
    <row r="154" spans="1:15" ht="25.5" x14ac:dyDescent="0.2">
      <c r="A154" s="3">
        <v>6</v>
      </c>
      <c r="B154" s="174" t="s">
        <v>682</v>
      </c>
      <c r="C154" s="44" t="s">
        <v>208</v>
      </c>
      <c r="D154" s="166">
        <v>69</v>
      </c>
      <c r="E154" s="166"/>
      <c r="F154" s="145"/>
      <c r="G154" s="166"/>
      <c r="H154" s="175"/>
      <c r="I154" s="166"/>
      <c r="J154" s="166"/>
      <c r="K154" s="166"/>
      <c r="L154" s="22"/>
      <c r="M154" s="22"/>
      <c r="N154" s="22"/>
      <c r="O154" s="162"/>
    </row>
    <row r="155" spans="1:15" ht="25.5" x14ac:dyDescent="0.2">
      <c r="A155" s="3">
        <v>7</v>
      </c>
      <c r="B155" s="174" t="s">
        <v>681</v>
      </c>
      <c r="C155" s="44" t="s">
        <v>206</v>
      </c>
      <c r="D155" s="166">
        <v>7.85</v>
      </c>
      <c r="E155" s="166"/>
      <c r="F155" s="145"/>
      <c r="G155" s="166"/>
      <c r="H155" s="166"/>
      <c r="I155" s="166"/>
      <c r="J155" s="166"/>
      <c r="K155" s="166"/>
      <c r="L155" s="166"/>
      <c r="M155" s="22"/>
      <c r="N155" s="22"/>
      <c r="O155" s="162"/>
    </row>
    <row r="156" spans="1:15" ht="51" x14ac:dyDescent="0.2">
      <c r="A156" s="3">
        <v>8</v>
      </c>
      <c r="B156" s="45" t="s">
        <v>879</v>
      </c>
      <c r="C156" s="3" t="s">
        <v>138</v>
      </c>
      <c r="D156" s="20">
        <v>1.22</v>
      </c>
      <c r="E156" s="20"/>
      <c r="F156" s="145"/>
      <c r="G156" s="20"/>
      <c r="H156" s="20"/>
      <c r="I156" s="20"/>
      <c r="J156" s="20"/>
      <c r="K156" s="20"/>
      <c r="L156" s="20"/>
      <c r="M156" s="176"/>
      <c r="N156" s="22"/>
      <c r="O156" s="162"/>
    </row>
    <row r="157" spans="1:15" x14ac:dyDescent="0.2">
      <c r="A157" s="3"/>
      <c r="B157" s="177" t="s">
        <v>9</v>
      </c>
      <c r="C157" s="3"/>
      <c r="D157" s="20"/>
      <c r="E157" s="20"/>
      <c r="F157" s="145"/>
      <c r="G157" s="20"/>
      <c r="H157" s="20"/>
      <c r="I157" s="20"/>
      <c r="J157" s="20"/>
      <c r="K157" s="20"/>
      <c r="L157" s="22"/>
      <c r="M157" s="22"/>
      <c r="N157" s="22"/>
      <c r="O157" s="162"/>
    </row>
    <row r="158" spans="1:15" x14ac:dyDescent="0.2">
      <c r="A158" s="3"/>
      <c r="B158" s="11" t="s">
        <v>635</v>
      </c>
      <c r="C158" s="3"/>
      <c r="D158" s="20"/>
      <c r="E158" s="20"/>
      <c r="F158" s="145"/>
      <c r="G158" s="20"/>
      <c r="H158" s="20"/>
      <c r="I158" s="20"/>
      <c r="J158" s="20"/>
      <c r="K158" s="20"/>
      <c r="L158" s="22"/>
      <c r="M158" s="22"/>
      <c r="N158" s="22"/>
      <c r="O158" s="162"/>
    </row>
    <row r="159" spans="1:15" x14ac:dyDescent="0.2">
      <c r="A159" s="3">
        <v>1</v>
      </c>
      <c r="B159" s="155" t="s">
        <v>428</v>
      </c>
      <c r="C159" s="3" t="s">
        <v>138</v>
      </c>
      <c r="D159" s="20">
        <v>10.82</v>
      </c>
      <c r="E159" s="20"/>
      <c r="F159" s="145"/>
      <c r="G159" s="20"/>
      <c r="H159" s="20"/>
      <c r="I159" s="20"/>
      <c r="J159" s="20"/>
      <c r="K159" s="20"/>
      <c r="L159" s="22"/>
      <c r="M159" s="22"/>
      <c r="N159" s="22"/>
      <c r="O159" s="162"/>
    </row>
    <row r="160" spans="1:15" x14ac:dyDescent="0.2">
      <c r="A160" s="3">
        <v>2</v>
      </c>
      <c r="B160" s="161" t="s">
        <v>429</v>
      </c>
      <c r="C160" s="21" t="s">
        <v>208</v>
      </c>
      <c r="D160" s="22">
        <v>154</v>
      </c>
      <c r="E160" s="22"/>
      <c r="F160" s="145"/>
      <c r="G160" s="22"/>
      <c r="H160" s="22"/>
      <c r="I160" s="22"/>
      <c r="J160" s="22"/>
      <c r="K160" s="22"/>
      <c r="L160" s="22"/>
      <c r="M160" s="22"/>
      <c r="N160" s="22"/>
      <c r="O160" s="162"/>
    </row>
    <row r="161" spans="1:15" x14ac:dyDescent="0.2">
      <c r="A161" s="3">
        <v>3</v>
      </c>
      <c r="B161" s="161" t="s">
        <v>1070</v>
      </c>
      <c r="C161" s="21" t="s">
        <v>208</v>
      </c>
      <c r="D161" s="22">
        <v>154</v>
      </c>
      <c r="E161" s="22"/>
      <c r="F161" s="145"/>
      <c r="G161" s="22"/>
      <c r="H161" s="22"/>
      <c r="I161" s="22"/>
      <c r="J161" s="22"/>
      <c r="K161" s="22"/>
      <c r="L161" s="22"/>
      <c r="M161" s="22"/>
      <c r="N161" s="22"/>
      <c r="O161" s="162"/>
    </row>
    <row r="162" spans="1:15" x14ac:dyDescent="0.2">
      <c r="A162" s="3">
        <v>4</v>
      </c>
      <c r="B162" s="155" t="s">
        <v>1071</v>
      </c>
      <c r="C162" s="3" t="s">
        <v>138</v>
      </c>
      <c r="D162" s="20">
        <v>4.63</v>
      </c>
      <c r="E162" s="20"/>
      <c r="F162" s="145"/>
      <c r="G162" s="20"/>
      <c r="H162" s="20"/>
      <c r="I162" s="20"/>
      <c r="J162" s="20"/>
      <c r="K162" s="20"/>
      <c r="L162" s="22"/>
      <c r="M162" s="22"/>
      <c r="N162" s="22"/>
      <c r="O162" s="162"/>
    </row>
    <row r="163" spans="1:15" x14ac:dyDescent="0.2">
      <c r="A163" s="3">
        <v>5</v>
      </c>
      <c r="B163" s="161" t="s">
        <v>1072</v>
      </c>
      <c r="C163" s="21" t="s">
        <v>208</v>
      </c>
      <c r="D163" s="22">
        <v>101</v>
      </c>
      <c r="E163" s="22"/>
      <c r="F163" s="145"/>
      <c r="G163" s="22"/>
      <c r="H163" s="22"/>
      <c r="I163" s="22"/>
      <c r="J163" s="22"/>
      <c r="K163" s="22"/>
      <c r="L163" s="22"/>
      <c r="M163" s="22"/>
      <c r="N163" s="22"/>
      <c r="O163" s="162"/>
    </row>
    <row r="164" spans="1:15" x14ac:dyDescent="0.2">
      <c r="A164" s="3">
        <v>6</v>
      </c>
      <c r="B164" s="161" t="s">
        <v>1073</v>
      </c>
      <c r="C164" s="21" t="s">
        <v>208</v>
      </c>
      <c r="D164" s="22">
        <v>101</v>
      </c>
      <c r="E164" s="22"/>
      <c r="F164" s="145"/>
      <c r="G164" s="22"/>
      <c r="H164" s="22"/>
      <c r="I164" s="22"/>
      <c r="J164" s="22"/>
      <c r="K164" s="22"/>
      <c r="L164" s="22"/>
      <c r="M164" s="22"/>
      <c r="N164" s="22"/>
      <c r="O164" s="162"/>
    </row>
    <row r="165" spans="1:15" x14ac:dyDescent="0.2">
      <c r="A165" s="3">
        <v>7</v>
      </c>
      <c r="B165" s="178" t="s">
        <v>444</v>
      </c>
      <c r="C165" s="21" t="s">
        <v>208</v>
      </c>
      <c r="D165" s="145">
        <v>609</v>
      </c>
      <c r="E165" s="145"/>
      <c r="F165" s="145"/>
      <c r="G165" s="145"/>
      <c r="H165" s="145"/>
      <c r="I165" s="145"/>
      <c r="J165" s="179"/>
      <c r="K165" s="179"/>
      <c r="L165" s="22"/>
      <c r="M165" s="22"/>
      <c r="N165" s="22"/>
      <c r="O165" s="162"/>
    </row>
    <row r="166" spans="1:15" x14ac:dyDescent="0.2">
      <c r="A166" s="3">
        <v>8</v>
      </c>
      <c r="B166" s="111" t="s">
        <v>637</v>
      </c>
      <c r="C166" s="21" t="s">
        <v>208</v>
      </c>
      <c r="D166" s="145">
        <v>609</v>
      </c>
      <c r="E166" s="145"/>
      <c r="F166" s="145"/>
      <c r="G166" s="145"/>
      <c r="H166" s="145"/>
      <c r="I166" s="145"/>
      <c r="J166" s="179"/>
      <c r="K166" s="179"/>
      <c r="L166" s="22"/>
      <c r="M166" s="22"/>
      <c r="N166" s="22"/>
      <c r="O166" s="162"/>
    </row>
    <row r="167" spans="1:15" x14ac:dyDescent="0.2">
      <c r="A167" s="3">
        <v>9</v>
      </c>
      <c r="B167" s="111" t="s">
        <v>636</v>
      </c>
      <c r="C167" s="21" t="s">
        <v>208</v>
      </c>
      <c r="D167" s="145">
        <v>609</v>
      </c>
      <c r="E167" s="145"/>
      <c r="F167" s="145"/>
      <c r="G167" s="145"/>
      <c r="H167" s="145"/>
      <c r="I167" s="145"/>
      <c r="J167" s="179"/>
      <c r="K167" s="179"/>
      <c r="L167" s="22"/>
      <c r="M167" s="22"/>
      <c r="N167" s="22"/>
      <c r="O167" s="162"/>
    </row>
    <row r="168" spans="1:15" ht="25.5" x14ac:dyDescent="0.2">
      <c r="A168" s="3">
        <v>10</v>
      </c>
      <c r="B168" s="178" t="s">
        <v>1042</v>
      </c>
      <c r="C168" s="21" t="s">
        <v>208</v>
      </c>
      <c r="D168" s="22">
        <v>609</v>
      </c>
      <c r="E168" s="22"/>
      <c r="F168" s="145"/>
      <c r="G168" s="22"/>
      <c r="H168" s="22"/>
      <c r="I168" s="22"/>
      <c r="J168" s="22"/>
      <c r="K168" s="22"/>
      <c r="L168" s="22"/>
      <c r="M168" s="22"/>
      <c r="N168" s="22"/>
      <c r="O168" s="162"/>
    </row>
    <row r="169" spans="1:15" x14ac:dyDescent="0.2">
      <c r="A169" s="3">
        <v>11</v>
      </c>
      <c r="B169" s="178" t="s">
        <v>638</v>
      </c>
      <c r="C169" s="21" t="s">
        <v>208</v>
      </c>
      <c r="D169" s="145">
        <v>609</v>
      </c>
      <c r="E169" s="145"/>
      <c r="F169" s="145"/>
      <c r="G169" s="22"/>
      <c r="H169" s="145"/>
      <c r="I169" s="145"/>
      <c r="J169" s="22"/>
      <c r="K169" s="179"/>
      <c r="L169" s="22"/>
      <c r="M169" s="22"/>
      <c r="N169" s="22"/>
      <c r="O169" s="162"/>
    </row>
    <row r="170" spans="1:15" x14ac:dyDescent="0.2">
      <c r="A170" s="3">
        <v>12</v>
      </c>
      <c r="B170" s="111" t="s">
        <v>639</v>
      </c>
      <c r="C170" s="21" t="s">
        <v>208</v>
      </c>
      <c r="D170" s="145">
        <v>609</v>
      </c>
      <c r="E170" s="145"/>
      <c r="F170" s="145"/>
      <c r="G170" s="145"/>
      <c r="H170" s="145"/>
      <c r="I170" s="145"/>
      <c r="J170" s="22"/>
      <c r="K170" s="179"/>
      <c r="L170" s="22"/>
      <c r="M170" s="22"/>
      <c r="N170" s="22"/>
      <c r="O170" s="162"/>
    </row>
    <row r="171" spans="1:15" x14ac:dyDescent="0.2">
      <c r="A171" s="3">
        <v>13</v>
      </c>
      <c r="B171" s="155" t="s">
        <v>640</v>
      </c>
      <c r="C171" s="3" t="s">
        <v>207</v>
      </c>
      <c r="D171" s="20">
        <v>4</v>
      </c>
      <c r="E171" s="20"/>
      <c r="F171" s="145"/>
      <c r="G171" s="22"/>
      <c r="H171" s="20"/>
      <c r="I171" s="20"/>
      <c r="J171" s="20"/>
      <c r="K171" s="20"/>
      <c r="L171" s="20"/>
      <c r="M171" s="20"/>
      <c r="N171" s="20"/>
      <c r="O171" s="145"/>
    </row>
    <row r="172" spans="1:15" x14ac:dyDescent="0.2">
      <c r="A172" s="3">
        <v>14</v>
      </c>
      <c r="B172" s="155" t="s">
        <v>894</v>
      </c>
      <c r="C172" s="3" t="s">
        <v>173</v>
      </c>
      <c r="D172" s="20">
        <v>68</v>
      </c>
      <c r="E172" s="20"/>
      <c r="F172" s="145"/>
      <c r="G172" s="20"/>
      <c r="H172" s="20"/>
      <c r="I172" s="20"/>
      <c r="J172" s="20"/>
      <c r="K172" s="20"/>
      <c r="L172" s="20"/>
      <c r="M172" s="20"/>
      <c r="N172" s="20"/>
      <c r="O172" s="145"/>
    </row>
    <row r="173" spans="1:15" ht="25.5" x14ac:dyDescent="0.2">
      <c r="A173" s="3">
        <v>15</v>
      </c>
      <c r="B173" s="155" t="s">
        <v>377</v>
      </c>
      <c r="C173" s="3" t="s">
        <v>173</v>
      </c>
      <c r="D173" s="20">
        <v>69</v>
      </c>
      <c r="E173" s="20"/>
      <c r="F173" s="145"/>
      <c r="G173" s="20"/>
      <c r="H173" s="20"/>
      <c r="I173" s="20"/>
      <c r="J173" s="20"/>
      <c r="K173" s="20"/>
      <c r="L173" s="20"/>
      <c r="M173" s="20"/>
      <c r="N173" s="20"/>
      <c r="O173" s="145"/>
    </row>
    <row r="174" spans="1:15" x14ac:dyDescent="0.2">
      <c r="A174" s="3">
        <v>16</v>
      </c>
      <c r="B174" s="155" t="s">
        <v>896</v>
      </c>
      <c r="C174" s="3" t="s">
        <v>208</v>
      </c>
      <c r="D174" s="20">
        <v>17</v>
      </c>
      <c r="E174" s="20"/>
      <c r="F174" s="145"/>
      <c r="G174" s="20"/>
      <c r="H174" s="20"/>
      <c r="I174" s="20"/>
      <c r="J174" s="20"/>
      <c r="K174" s="20"/>
      <c r="L174" s="20"/>
      <c r="M174" s="20"/>
      <c r="N174" s="20"/>
      <c r="O174" s="145"/>
    </row>
    <row r="175" spans="1:15" x14ac:dyDescent="0.2">
      <c r="A175" s="3">
        <v>17</v>
      </c>
      <c r="B175" s="155" t="s">
        <v>1059</v>
      </c>
      <c r="C175" s="3" t="s">
        <v>173</v>
      </c>
      <c r="D175" s="20">
        <v>68</v>
      </c>
      <c r="E175" s="20"/>
      <c r="F175" s="145"/>
      <c r="G175" s="20"/>
      <c r="H175" s="20"/>
      <c r="I175" s="20"/>
      <c r="J175" s="20"/>
      <c r="K175" s="20"/>
      <c r="L175" s="20"/>
      <c r="M175" s="20"/>
      <c r="N175" s="20"/>
      <c r="O175" s="145"/>
    </row>
    <row r="176" spans="1:15" x14ac:dyDescent="0.2">
      <c r="A176" s="3"/>
      <c r="B176" s="11" t="s">
        <v>1007</v>
      </c>
      <c r="C176" s="3"/>
      <c r="D176" s="20"/>
      <c r="E176" s="20"/>
      <c r="F176" s="145"/>
      <c r="G176" s="20"/>
      <c r="H176" s="20"/>
      <c r="I176" s="20"/>
      <c r="J176" s="20"/>
      <c r="K176" s="20"/>
      <c r="L176" s="20"/>
      <c r="M176" s="20"/>
      <c r="N176" s="20"/>
      <c r="O176" s="145"/>
    </row>
    <row r="177" spans="1:15" ht="25.5" x14ac:dyDescent="0.2">
      <c r="A177" s="3">
        <v>18</v>
      </c>
      <c r="B177" s="178" t="s">
        <v>1042</v>
      </c>
      <c r="C177" s="21" t="s">
        <v>208</v>
      </c>
      <c r="D177" s="22">
        <v>98</v>
      </c>
      <c r="E177" s="22"/>
      <c r="F177" s="145"/>
      <c r="G177" s="22"/>
      <c r="H177" s="22"/>
      <c r="I177" s="22"/>
      <c r="J177" s="22"/>
      <c r="K177" s="22"/>
      <c r="L177" s="22"/>
      <c r="M177" s="22"/>
      <c r="N177" s="22"/>
      <c r="O177" s="162"/>
    </row>
    <row r="178" spans="1:15" x14ac:dyDescent="0.2">
      <c r="A178" s="3">
        <v>19</v>
      </c>
      <c r="B178" s="111" t="s">
        <v>637</v>
      </c>
      <c r="C178" s="21" t="s">
        <v>208</v>
      </c>
      <c r="D178" s="22">
        <v>98</v>
      </c>
      <c r="E178" s="145"/>
      <c r="F178" s="145"/>
      <c r="G178" s="145"/>
      <c r="H178" s="145"/>
      <c r="I178" s="145"/>
      <c r="J178" s="179"/>
      <c r="K178" s="179"/>
      <c r="L178" s="22"/>
      <c r="M178" s="22"/>
      <c r="N178" s="22"/>
      <c r="O178" s="162"/>
    </row>
    <row r="179" spans="1:15" x14ac:dyDescent="0.2">
      <c r="A179" s="3">
        <v>20</v>
      </c>
      <c r="B179" s="111" t="s">
        <v>1008</v>
      </c>
      <c r="C179" s="21" t="s">
        <v>208</v>
      </c>
      <c r="D179" s="22">
        <v>98</v>
      </c>
      <c r="E179" s="145"/>
      <c r="F179" s="145"/>
      <c r="G179" s="145"/>
      <c r="H179" s="145"/>
      <c r="I179" s="145"/>
      <c r="J179" s="179"/>
      <c r="K179" s="179"/>
      <c r="L179" s="22"/>
      <c r="M179" s="22"/>
      <c r="N179" s="22"/>
      <c r="O179" s="162"/>
    </row>
    <row r="180" spans="1:15" x14ac:dyDescent="0.2">
      <c r="A180" s="3">
        <v>21</v>
      </c>
      <c r="B180" s="178" t="s">
        <v>444</v>
      </c>
      <c r="C180" s="21" t="s">
        <v>208</v>
      </c>
      <c r="D180" s="22">
        <v>98</v>
      </c>
      <c r="E180" s="145"/>
      <c r="F180" s="145"/>
      <c r="G180" s="145"/>
      <c r="H180" s="145"/>
      <c r="I180" s="145"/>
      <c r="J180" s="179"/>
      <c r="K180" s="179"/>
      <c r="L180" s="22"/>
      <c r="M180" s="22"/>
      <c r="N180" s="22"/>
      <c r="O180" s="162"/>
    </row>
    <row r="181" spans="1:15" x14ac:dyDescent="0.2">
      <c r="A181" s="3">
        <v>22</v>
      </c>
      <c r="B181" s="155" t="s">
        <v>640</v>
      </c>
      <c r="C181" s="3" t="s">
        <v>207</v>
      </c>
      <c r="D181" s="20">
        <v>1</v>
      </c>
      <c r="E181" s="20"/>
      <c r="F181" s="145"/>
      <c r="G181" s="22"/>
      <c r="H181" s="20"/>
      <c r="I181" s="20"/>
      <c r="J181" s="179"/>
      <c r="K181" s="179"/>
      <c r="L181" s="22"/>
      <c r="M181" s="20"/>
      <c r="N181" s="20"/>
      <c r="O181" s="145"/>
    </row>
    <row r="182" spans="1:15" ht="25.5" x14ac:dyDescent="0.2">
      <c r="A182" s="3">
        <v>23</v>
      </c>
      <c r="B182" s="178" t="s">
        <v>1009</v>
      </c>
      <c r="C182" s="22" t="s">
        <v>208</v>
      </c>
      <c r="D182" s="22">
        <v>5.9</v>
      </c>
      <c r="E182" s="22"/>
      <c r="F182" s="145"/>
      <c r="G182" s="22"/>
      <c r="H182" s="22"/>
      <c r="I182" s="22"/>
      <c r="J182" s="22"/>
      <c r="K182" s="22"/>
      <c r="L182" s="22"/>
      <c r="M182" s="20"/>
      <c r="N182" s="20"/>
      <c r="O182" s="145"/>
    </row>
    <row r="183" spans="1:15" x14ac:dyDescent="0.2">
      <c r="A183" s="3">
        <v>24</v>
      </c>
      <c r="B183" s="155" t="s">
        <v>894</v>
      </c>
      <c r="C183" s="3" t="s">
        <v>173</v>
      </c>
      <c r="D183" s="20">
        <v>20</v>
      </c>
      <c r="E183" s="20"/>
      <c r="F183" s="145"/>
      <c r="G183" s="20"/>
      <c r="H183" s="20"/>
      <c r="I183" s="20"/>
      <c r="J183" s="20"/>
      <c r="K183" s="20"/>
      <c r="L183" s="20"/>
      <c r="M183" s="20"/>
      <c r="N183" s="20"/>
      <c r="O183" s="145"/>
    </row>
    <row r="184" spans="1:15" ht="25.5" x14ac:dyDescent="0.2">
      <c r="A184" s="3">
        <v>25</v>
      </c>
      <c r="B184" s="155" t="s">
        <v>377</v>
      </c>
      <c r="C184" s="3" t="s">
        <v>173</v>
      </c>
      <c r="D184" s="20">
        <v>13</v>
      </c>
      <c r="E184" s="20"/>
      <c r="F184" s="145"/>
      <c r="G184" s="20"/>
      <c r="H184" s="20"/>
      <c r="I184" s="20"/>
      <c r="J184" s="20"/>
      <c r="K184" s="20"/>
      <c r="L184" s="20"/>
      <c r="M184" s="20"/>
      <c r="N184" s="20"/>
      <c r="O184" s="145"/>
    </row>
    <row r="185" spans="1:15" x14ac:dyDescent="0.2">
      <c r="A185" s="3">
        <v>26</v>
      </c>
      <c r="B185" s="155" t="s">
        <v>896</v>
      </c>
      <c r="C185" s="3" t="s">
        <v>208</v>
      </c>
      <c r="D185" s="20">
        <v>8</v>
      </c>
      <c r="E185" s="20"/>
      <c r="F185" s="145"/>
      <c r="G185" s="20"/>
      <c r="H185" s="20"/>
      <c r="I185" s="20"/>
      <c r="J185" s="20"/>
      <c r="K185" s="20"/>
      <c r="L185" s="20"/>
      <c r="M185" s="20"/>
      <c r="N185" s="20"/>
      <c r="O185" s="145"/>
    </row>
    <row r="186" spans="1:15" x14ac:dyDescent="0.2">
      <c r="A186" s="3"/>
      <c r="B186" s="11" t="s">
        <v>1270</v>
      </c>
      <c r="C186" s="3"/>
      <c r="D186" s="20"/>
      <c r="E186" s="20"/>
      <c r="F186" s="145"/>
      <c r="G186" s="20"/>
      <c r="H186" s="20"/>
      <c r="I186" s="20"/>
      <c r="J186" s="20"/>
      <c r="K186" s="20"/>
      <c r="L186" s="22"/>
      <c r="M186" s="22"/>
      <c r="N186" s="22"/>
      <c r="O186" s="162"/>
    </row>
    <row r="187" spans="1:15" x14ac:dyDescent="0.2">
      <c r="A187" s="3">
        <v>27</v>
      </c>
      <c r="B187" s="111" t="s">
        <v>637</v>
      </c>
      <c r="C187" s="21" t="s">
        <v>208</v>
      </c>
      <c r="D187" s="145">
        <v>544</v>
      </c>
      <c r="E187" s="145"/>
      <c r="F187" s="145"/>
      <c r="G187" s="145"/>
      <c r="H187" s="145"/>
      <c r="I187" s="145"/>
      <c r="J187" s="179"/>
      <c r="K187" s="179"/>
      <c r="L187" s="22"/>
      <c r="M187" s="22"/>
      <c r="N187" s="22"/>
      <c r="O187" s="162"/>
    </row>
    <row r="188" spans="1:15" x14ac:dyDescent="0.2">
      <c r="A188" s="3">
        <v>28</v>
      </c>
      <c r="B188" s="111" t="s">
        <v>636</v>
      </c>
      <c r="C188" s="21" t="s">
        <v>208</v>
      </c>
      <c r="D188" s="145">
        <v>544</v>
      </c>
      <c r="E188" s="145"/>
      <c r="F188" s="145"/>
      <c r="G188" s="145"/>
      <c r="H188" s="145"/>
      <c r="I188" s="145"/>
      <c r="J188" s="179"/>
      <c r="K188" s="179"/>
      <c r="L188" s="22"/>
      <c r="M188" s="22"/>
      <c r="N188" s="22"/>
      <c r="O188" s="162"/>
    </row>
    <row r="189" spans="1:15" ht="25.5" x14ac:dyDescent="0.2">
      <c r="A189" s="3">
        <v>29</v>
      </c>
      <c r="B189" s="178" t="s">
        <v>1042</v>
      </c>
      <c r="C189" s="21" t="s">
        <v>208</v>
      </c>
      <c r="D189" s="22">
        <v>544</v>
      </c>
      <c r="E189" s="22"/>
      <c r="F189" s="145"/>
      <c r="G189" s="22"/>
      <c r="H189" s="22"/>
      <c r="I189" s="22"/>
      <c r="J189" s="22"/>
      <c r="K189" s="22"/>
      <c r="L189" s="22"/>
      <c r="M189" s="22"/>
      <c r="N189" s="22"/>
      <c r="O189" s="162"/>
    </row>
    <row r="190" spans="1:15" x14ac:dyDescent="0.2">
      <c r="A190" s="3">
        <v>30</v>
      </c>
      <c r="B190" s="155" t="s">
        <v>640</v>
      </c>
      <c r="C190" s="3" t="s">
        <v>207</v>
      </c>
      <c r="D190" s="20">
        <v>4</v>
      </c>
      <c r="E190" s="20"/>
      <c r="F190" s="145"/>
      <c r="G190" s="22"/>
      <c r="H190" s="20"/>
      <c r="I190" s="20"/>
      <c r="J190" s="20"/>
      <c r="K190" s="20"/>
      <c r="L190" s="20"/>
      <c r="M190" s="20"/>
      <c r="N190" s="20"/>
      <c r="O190" s="145"/>
    </row>
    <row r="191" spans="1:15" x14ac:dyDescent="0.2">
      <c r="A191" s="3">
        <v>31</v>
      </c>
      <c r="B191" s="155" t="s">
        <v>894</v>
      </c>
      <c r="C191" s="3" t="s">
        <v>173</v>
      </c>
      <c r="D191" s="20">
        <v>68</v>
      </c>
      <c r="E191" s="20"/>
      <c r="F191" s="145"/>
      <c r="G191" s="20"/>
      <c r="H191" s="20"/>
      <c r="I191" s="20"/>
      <c r="J191" s="20"/>
      <c r="K191" s="20"/>
      <c r="L191" s="20"/>
      <c r="M191" s="20"/>
      <c r="N191" s="20"/>
      <c r="O191" s="145"/>
    </row>
    <row r="192" spans="1:15" ht="25.5" x14ac:dyDescent="0.2">
      <c r="A192" s="3">
        <v>32</v>
      </c>
      <c r="B192" s="155" t="s">
        <v>377</v>
      </c>
      <c r="C192" s="3" t="s">
        <v>173</v>
      </c>
      <c r="D192" s="20">
        <v>69</v>
      </c>
      <c r="E192" s="20"/>
      <c r="F192" s="145"/>
      <c r="G192" s="20"/>
      <c r="H192" s="20"/>
      <c r="I192" s="20"/>
      <c r="J192" s="20"/>
      <c r="K192" s="20"/>
      <c r="L192" s="20"/>
      <c r="M192" s="20"/>
      <c r="N192" s="20"/>
      <c r="O192" s="145"/>
    </row>
    <row r="193" spans="1:15" x14ac:dyDescent="0.2">
      <c r="A193" s="3">
        <v>33</v>
      </c>
      <c r="B193" s="155" t="s">
        <v>896</v>
      </c>
      <c r="C193" s="3" t="s">
        <v>208</v>
      </c>
      <c r="D193" s="20">
        <v>17</v>
      </c>
      <c r="E193" s="20"/>
      <c r="F193" s="145"/>
      <c r="G193" s="20"/>
      <c r="H193" s="20"/>
      <c r="I193" s="20"/>
      <c r="J193" s="20"/>
      <c r="K193" s="20"/>
      <c r="L193" s="20"/>
      <c r="M193" s="20"/>
      <c r="N193" s="20"/>
      <c r="O193" s="145"/>
    </row>
    <row r="194" spans="1:15" x14ac:dyDescent="0.2">
      <c r="A194" s="3">
        <v>34</v>
      </c>
      <c r="B194" s="155" t="s">
        <v>1059</v>
      </c>
      <c r="C194" s="3" t="s">
        <v>173</v>
      </c>
      <c r="D194" s="20">
        <v>68</v>
      </c>
      <c r="E194" s="20"/>
      <c r="F194" s="145"/>
      <c r="G194" s="20"/>
      <c r="H194" s="20"/>
      <c r="I194" s="20"/>
      <c r="J194" s="20"/>
      <c r="K194" s="20"/>
      <c r="L194" s="20"/>
      <c r="M194" s="20"/>
      <c r="N194" s="20"/>
      <c r="O194" s="145"/>
    </row>
    <row r="195" spans="1:15" x14ac:dyDescent="0.2">
      <c r="A195" s="3"/>
      <c r="B195" s="134"/>
      <c r="C195" s="3"/>
      <c r="D195" s="20"/>
      <c r="E195" s="20"/>
      <c r="F195" s="145"/>
      <c r="G195" s="20"/>
      <c r="H195" s="20"/>
      <c r="I195" s="20"/>
      <c r="J195" s="20"/>
      <c r="K195" s="20"/>
      <c r="L195" s="20"/>
      <c r="M195" s="20"/>
      <c r="N195" s="20"/>
      <c r="O195" s="145"/>
    </row>
    <row r="196" spans="1:15" x14ac:dyDescent="0.2">
      <c r="A196" s="132"/>
      <c r="B196" s="181" t="s">
        <v>276</v>
      </c>
      <c r="C196" s="182"/>
      <c r="D196" s="159"/>
      <c r="E196" s="183"/>
      <c r="F196" s="145"/>
      <c r="G196" s="20"/>
      <c r="H196" s="20"/>
      <c r="I196" s="20"/>
      <c r="J196" s="20"/>
      <c r="K196" s="20"/>
      <c r="L196" s="20"/>
      <c r="M196" s="20"/>
      <c r="N196" s="20"/>
      <c r="O196" s="145"/>
    </row>
    <row r="197" spans="1:15" x14ac:dyDescent="0.2">
      <c r="A197" s="3"/>
      <c r="B197" s="41" t="s">
        <v>277</v>
      </c>
      <c r="C197" s="24"/>
      <c r="D197" s="22"/>
      <c r="E197" s="150"/>
      <c r="F197" s="145"/>
      <c r="G197" s="20"/>
      <c r="H197" s="20"/>
      <c r="I197" s="20"/>
      <c r="J197" s="20"/>
      <c r="K197" s="20"/>
      <c r="L197" s="20"/>
      <c r="M197" s="20"/>
      <c r="N197" s="20"/>
      <c r="O197" s="145"/>
    </row>
    <row r="198" spans="1:15" ht="25.5" x14ac:dyDescent="0.2">
      <c r="A198" s="3">
        <v>1</v>
      </c>
      <c r="B198" s="26" t="s">
        <v>713</v>
      </c>
      <c r="C198" s="23" t="s">
        <v>208</v>
      </c>
      <c r="D198" s="22">
        <v>910</v>
      </c>
      <c r="E198" s="20"/>
      <c r="F198" s="145"/>
      <c r="G198" s="20"/>
      <c r="H198" s="20"/>
      <c r="I198" s="20"/>
      <c r="J198" s="20"/>
      <c r="K198" s="20"/>
      <c r="L198" s="20"/>
      <c r="M198" s="20"/>
      <c r="N198" s="20"/>
      <c r="O198" s="145"/>
    </row>
    <row r="199" spans="1:15" x14ac:dyDescent="0.2">
      <c r="A199" s="3"/>
      <c r="B199" s="36" t="s">
        <v>430</v>
      </c>
      <c r="C199" s="23" t="s">
        <v>205</v>
      </c>
      <c r="D199" s="22">
        <v>16</v>
      </c>
      <c r="E199" s="20"/>
      <c r="F199" s="145"/>
      <c r="G199" s="20"/>
      <c r="H199" s="20"/>
      <c r="I199" s="20"/>
      <c r="J199" s="20"/>
      <c r="K199" s="20"/>
      <c r="L199" s="20"/>
      <c r="M199" s="20"/>
      <c r="N199" s="20"/>
      <c r="O199" s="145"/>
    </row>
    <row r="200" spans="1:15" x14ac:dyDescent="0.2">
      <c r="A200" s="3"/>
      <c r="B200" s="36" t="s">
        <v>431</v>
      </c>
      <c r="C200" s="23" t="s">
        <v>205</v>
      </c>
      <c r="D200" s="22">
        <v>2</v>
      </c>
      <c r="E200" s="20"/>
      <c r="F200" s="145"/>
      <c r="G200" s="20"/>
      <c r="H200" s="20"/>
      <c r="I200" s="20"/>
      <c r="J200" s="20"/>
      <c r="K200" s="20"/>
      <c r="L200" s="20"/>
      <c r="M200" s="20"/>
      <c r="N200" s="20"/>
      <c r="O200" s="145"/>
    </row>
    <row r="201" spans="1:15" x14ac:dyDescent="0.2">
      <c r="A201" s="3"/>
      <c r="B201" s="36" t="s">
        <v>227</v>
      </c>
      <c r="C201" s="23" t="s">
        <v>205</v>
      </c>
      <c r="D201" s="22">
        <v>23</v>
      </c>
      <c r="E201" s="20"/>
      <c r="F201" s="145"/>
      <c r="G201" s="20"/>
      <c r="H201" s="20"/>
      <c r="I201" s="20"/>
      <c r="J201" s="20"/>
      <c r="K201" s="20"/>
      <c r="L201" s="20"/>
      <c r="M201" s="20"/>
      <c r="N201" s="20"/>
      <c r="O201" s="145"/>
    </row>
    <row r="202" spans="1:15" x14ac:dyDescent="0.2">
      <c r="A202" s="3"/>
      <c r="B202" s="36" t="s">
        <v>228</v>
      </c>
      <c r="C202" s="23" t="s">
        <v>205</v>
      </c>
      <c r="D202" s="22">
        <v>19</v>
      </c>
      <c r="E202" s="20"/>
      <c r="F202" s="145"/>
      <c r="G202" s="20"/>
      <c r="H202" s="20"/>
      <c r="I202" s="20"/>
      <c r="J202" s="20"/>
      <c r="K202" s="20"/>
      <c r="L202" s="20"/>
      <c r="M202" s="20"/>
      <c r="N202" s="20"/>
      <c r="O202" s="145"/>
    </row>
    <row r="203" spans="1:15" x14ac:dyDescent="0.2">
      <c r="A203" s="3"/>
      <c r="B203" s="36" t="s">
        <v>229</v>
      </c>
      <c r="C203" s="23" t="s">
        <v>205</v>
      </c>
      <c r="D203" s="22">
        <v>72</v>
      </c>
      <c r="E203" s="20"/>
      <c r="F203" s="145"/>
      <c r="G203" s="20"/>
      <c r="H203" s="20"/>
      <c r="I203" s="20"/>
      <c r="J203" s="20"/>
      <c r="K203" s="20"/>
      <c r="L203" s="20"/>
      <c r="M203" s="20"/>
      <c r="N203" s="20"/>
      <c r="O203" s="145"/>
    </row>
    <row r="204" spans="1:15" x14ac:dyDescent="0.2">
      <c r="A204" s="3"/>
      <c r="B204" s="36" t="s">
        <v>230</v>
      </c>
      <c r="C204" s="23" t="s">
        <v>205</v>
      </c>
      <c r="D204" s="22">
        <v>3</v>
      </c>
      <c r="E204" s="20"/>
      <c r="F204" s="145"/>
      <c r="G204" s="20"/>
      <c r="H204" s="20"/>
      <c r="I204" s="20"/>
      <c r="J204" s="20"/>
      <c r="K204" s="20"/>
      <c r="L204" s="20"/>
      <c r="M204" s="20"/>
      <c r="N204" s="20"/>
      <c r="O204" s="145"/>
    </row>
    <row r="205" spans="1:15" x14ac:dyDescent="0.2">
      <c r="A205" s="3"/>
      <c r="B205" s="36" t="s">
        <v>231</v>
      </c>
      <c r="C205" s="23" t="s">
        <v>205</v>
      </c>
      <c r="D205" s="22">
        <v>85</v>
      </c>
      <c r="E205" s="20"/>
      <c r="F205" s="145"/>
      <c r="G205" s="20"/>
      <c r="H205" s="20"/>
      <c r="I205" s="20"/>
      <c r="J205" s="20"/>
      <c r="K205" s="20"/>
      <c r="L205" s="20"/>
      <c r="M205" s="20"/>
      <c r="N205" s="20"/>
      <c r="O205" s="145"/>
    </row>
    <row r="206" spans="1:15" x14ac:dyDescent="0.2">
      <c r="A206" s="3"/>
      <c r="B206" s="36" t="s">
        <v>232</v>
      </c>
      <c r="C206" s="23" t="s">
        <v>205</v>
      </c>
      <c r="D206" s="22">
        <v>4</v>
      </c>
      <c r="E206" s="20"/>
      <c r="F206" s="145"/>
      <c r="G206" s="20"/>
      <c r="H206" s="20"/>
      <c r="I206" s="20"/>
      <c r="J206" s="20"/>
      <c r="K206" s="20"/>
      <c r="L206" s="20"/>
      <c r="M206" s="20"/>
      <c r="N206" s="20"/>
      <c r="O206" s="145"/>
    </row>
    <row r="207" spans="1:15" x14ac:dyDescent="0.2">
      <c r="A207" s="3"/>
      <c r="B207" s="36" t="s">
        <v>233</v>
      </c>
      <c r="C207" s="23" t="s">
        <v>205</v>
      </c>
      <c r="D207" s="22">
        <v>1</v>
      </c>
      <c r="E207" s="20"/>
      <c r="F207" s="145"/>
      <c r="G207" s="20"/>
      <c r="H207" s="20"/>
      <c r="I207" s="20"/>
      <c r="J207" s="20"/>
      <c r="K207" s="20"/>
      <c r="L207" s="20"/>
      <c r="M207" s="20"/>
      <c r="N207" s="20"/>
      <c r="O207" s="145"/>
    </row>
    <row r="208" spans="1:15" x14ac:dyDescent="0.2">
      <c r="A208" s="3"/>
      <c r="B208" s="36" t="s">
        <v>234</v>
      </c>
      <c r="C208" s="23" t="s">
        <v>205</v>
      </c>
      <c r="D208" s="22">
        <v>1</v>
      </c>
      <c r="E208" s="20"/>
      <c r="F208" s="145"/>
      <c r="G208" s="20"/>
      <c r="H208" s="20"/>
      <c r="I208" s="20"/>
      <c r="J208" s="20"/>
      <c r="K208" s="20"/>
      <c r="L208" s="20"/>
      <c r="M208" s="20"/>
      <c r="N208" s="20"/>
      <c r="O208" s="145"/>
    </row>
    <row r="209" spans="1:15" x14ac:dyDescent="0.2">
      <c r="A209" s="3">
        <v>2</v>
      </c>
      <c r="B209" s="26" t="s">
        <v>1060</v>
      </c>
      <c r="C209" s="24" t="s">
        <v>173</v>
      </c>
      <c r="D209" s="22">
        <v>436</v>
      </c>
      <c r="E209" s="20"/>
      <c r="F209" s="145"/>
      <c r="G209" s="20"/>
      <c r="H209" s="20"/>
      <c r="I209" s="20"/>
      <c r="J209" s="20"/>
      <c r="K209" s="20"/>
      <c r="L209" s="20"/>
      <c r="M209" s="20"/>
      <c r="N209" s="20"/>
      <c r="O209" s="145"/>
    </row>
    <row r="210" spans="1:15" x14ac:dyDescent="0.2">
      <c r="A210" s="3">
        <v>3</v>
      </c>
      <c r="B210" s="26" t="s">
        <v>1061</v>
      </c>
      <c r="C210" s="24" t="s">
        <v>173</v>
      </c>
      <c r="D210" s="22">
        <v>45</v>
      </c>
      <c r="E210" s="20"/>
      <c r="F210" s="145"/>
      <c r="G210" s="20"/>
      <c r="H210" s="20"/>
      <c r="I210" s="20"/>
      <c r="J210" s="20"/>
      <c r="K210" s="20"/>
      <c r="L210" s="20"/>
      <c r="M210" s="20"/>
      <c r="N210" s="20"/>
      <c r="O210" s="145"/>
    </row>
    <row r="211" spans="1:15" x14ac:dyDescent="0.2">
      <c r="A211" s="3">
        <v>4</v>
      </c>
      <c r="B211" s="26" t="s">
        <v>88</v>
      </c>
      <c r="C211" s="24" t="s">
        <v>173</v>
      </c>
      <c r="D211" s="22">
        <v>26</v>
      </c>
      <c r="E211" s="20"/>
      <c r="F211" s="145"/>
      <c r="G211" s="20"/>
      <c r="H211" s="20"/>
      <c r="I211" s="20"/>
      <c r="J211" s="20"/>
      <c r="K211" s="20"/>
      <c r="L211" s="20"/>
      <c r="M211" s="20"/>
      <c r="N211" s="20"/>
      <c r="O211" s="145"/>
    </row>
    <row r="212" spans="1:15" ht="25.5" x14ac:dyDescent="0.2">
      <c r="A212" s="3">
        <v>5</v>
      </c>
      <c r="B212" s="45" t="s">
        <v>967</v>
      </c>
      <c r="C212" s="3" t="s">
        <v>173</v>
      </c>
      <c r="D212" s="20">
        <v>507</v>
      </c>
      <c r="E212" s="20"/>
      <c r="F212" s="145"/>
      <c r="G212" s="20"/>
      <c r="H212" s="20"/>
      <c r="I212" s="20"/>
      <c r="J212" s="20"/>
      <c r="K212" s="20"/>
      <c r="L212" s="20"/>
      <c r="M212" s="20"/>
      <c r="N212" s="20"/>
      <c r="O212" s="20"/>
    </row>
    <row r="213" spans="1:15" x14ac:dyDescent="0.2">
      <c r="A213" s="3">
        <v>6</v>
      </c>
      <c r="B213" s="149" t="s">
        <v>827</v>
      </c>
      <c r="C213" s="3" t="s">
        <v>208</v>
      </c>
      <c r="D213" s="20">
        <v>52.8</v>
      </c>
      <c r="E213" s="20"/>
      <c r="F213" s="145"/>
      <c r="G213" s="20"/>
      <c r="H213" s="20"/>
      <c r="I213" s="20"/>
      <c r="J213" s="20"/>
      <c r="K213" s="20"/>
      <c r="L213" s="20"/>
      <c r="M213" s="20"/>
      <c r="N213" s="20"/>
      <c r="O213" s="20"/>
    </row>
    <row r="214" spans="1:15" x14ac:dyDescent="0.2">
      <c r="A214" s="3">
        <v>7</v>
      </c>
      <c r="B214" s="149" t="s">
        <v>828</v>
      </c>
      <c r="C214" s="3" t="s">
        <v>208</v>
      </c>
      <c r="D214" s="20">
        <v>18.3</v>
      </c>
      <c r="E214" s="20"/>
      <c r="F214" s="145"/>
      <c r="G214" s="20"/>
      <c r="H214" s="20"/>
      <c r="I214" s="20"/>
      <c r="J214" s="20"/>
      <c r="K214" s="20"/>
      <c r="L214" s="20"/>
      <c r="M214" s="20"/>
      <c r="N214" s="20"/>
      <c r="O214" s="20"/>
    </row>
    <row r="215" spans="1:15" x14ac:dyDescent="0.2">
      <c r="A215" s="132"/>
      <c r="B215" s="184" t="s">
        <v>690</v>
      </c>
      <c r="C215" s="182"/>
      <c r="D215" s="159"/>
      <c r="E215" s="183"/>
      <c r="F215" s="145"/>
      <c r="G215" s="65"/>
      <c r="H215" s="20"/>
      <c r="I215" s="20"/>
      <c r="J215" s="20"/>
      <c r="K215" s="20"/>
      <c r="L215" s="20"/>
      <c r="M215" s="20"/>
      <c r="N215" s="20"/>
      <c r="O215" s="145"/>
    </row>
    <row r="216" spans="1:15" ht="25.5" x14ac:dyDescent="0.2">
      <c r="A216" s="3">
        <v>6</v>
      </c>
      <c r="B216" s="26" t="s">
        <v>461</v>
      </c>
      <c r="C216" s="23" t="s">
        <v>208</v>
      </c>
      <c r="D216" s="22">
        <v>15</v>
      </c>
      <c r="E216" s="22"/>
      <c r="F216" s="145"/>
      <c r="G216" s="22"/>
      <c r="H216" s="22"/>
      <c r="I216" s="22"/>
      <c r="J216" s="22"/>
      <c r="K216" s="20"/>
      <c r="L216" s="20"/>
      <c r="M216" s="20"/>
      <c r="N216" s="20"/>
      <c r="O216" s="145"/>
    </row>
    <row r="217" spans="1:15" x14ac:dyDescent="0.2">
      <c r="A217" s="3"/>
      <c r="B217" s="36" t="s">
        <v>1011</v>
      </c>
      <c r="C217" s="23" t="s">
        <v>205</v>
      </c>
      <c r="D217" s="22">
        <v>1</v>
      </c>
      <c r="E217" s="22"/>
      <c r="F217" s="145"/>
      <c r="G217" s="22"/>
      <c r="H217" s="22"/>
      <c r="I217" s="22"/>
      <c r="J217" s="22"/>
      <c r="K217" s="20"/>
      <c r="L217" s="20"/>
      <c r="M217" s="20"/>
      <c r="N217" s="20"/>
      <c r="O217" s="145"/>
    </row>
    <row r="218" spans="1:15" x14ac:dyDescent="0.2">
      <c r="A218" s="3"/>
      <c r="B218" s="36" t="s">
        <v>1012</v>
      </c>
      <c r="C218" s="23" t="s">
        <v>205</v>
      </c>
      <c r="D218" s="22">
        <v>4</v>
      </c>
      <c r="E218" s="22"/>
      <c r="F218" s="145"/>
      <c r="G218" s="22"/>
      <c r="H218" s="22"/>
      <c r="I218" s="22"/>
      <c r="J218" s="22"/>
      <c r="K218" s="20"/>
      <c r="L218" s="20"/>
      <c r="M218" s="20"/>
      <c r="N218" s="20"/>
      <c r="O218" s="145"/>
    </row>
    <row r="219" spans="1:15" x14ac:dyDescent="0.2">
      <c r="A219" s="3"/>
      <c r="B219" s="36" t="s">
        <v>1013</v>
      </c>
      <c r="C219" s="23" t="s">
        <v>205</v>
      </c>
      <c r="D219" s="22">
        <v>1</v>
      </c>
      <c r="E219" s="22"/>
      <c r="F219" s="145"/>
      <c r="G219" s="22"/>
      <c r="H219" s="22"/>
      <c r="I219" s="22"/>
      <c r="J219" s="22"/>
      <c r="K219" s="20"/>
      <c r="L219" s="20"/>
      <c r="M219" s="20"/>
      <c r="N219" s="20"/>
      <c r="O219" s="145"/>
    </row>
    <row r="220" spans="1:15" x14ac:dyDescent="0.2">
      <c r="A220" s="3"/>
      <c r="B220" s="36" t="s">
        <v>1014</v>
      </c>
      <c r="C220" s="23" t="s">
        <v>205</v>
      </c>
      <c r="D220" s="22">
        <v>1</v>
      </c>
      <c r="E220" s="22"/>
      <c r="F220" s="145"/>
      <c r="G220" s="22"/>
      <c r="H220" s="22"/>
      <c r="I220" s="22"/>
      <c r="J220" s="22"/>
      <c r="K220" s="20"/>
      <c r="L220" s="20"/>
      <c r="M220" s="20"/>
      <c r="N220" s="20"/>
      <c r="O220" s="145"/>
    </row>
    <row r="221" spans="1:15" ht="25.5" x14ac:dyDescent="0.2">
      <c r="A221" s="3">
        <v>7</v>
      </c>
      <c r="B221" s="26" t="s">
        <v>369</v>
      </c>
      <c r="C221" s="23" t="s">
        <v>208</v>
      </c>
      <c r="D221" s="22">
        <v>93.8</v>
      </c>
      <c r="E221" s="22"/>
      <c r="F221" s="145"/>
      <c r="G221" s="22"/>
      <c r="H221" s="22"/>
      <c r="I221" s="22"/>
      <c r="J221" s="22"/>
      <c r="K221" s="20"/>
      <c r="L221" s="20"/>
      <c r="M221" s="20"/>
      <c r="N221" s="20"/>
      <c r="O221" s="145"/>
    </row>
    <row r="222" spans="1:15" x14ac:dyDescent="0.2">
      <c r="A222" s="3"/>
      <c r="B222" s="49" t="s">
        <v>376</v>
      </c>
      <c r="C222" s="185" t="s">
        <v>205</v>
      </c>
      <c r="D222" s="65">
        <v>12</v>
      </c>
      <c r="E222" s="183"/>
      <c r="F222" s="145"/>
      <c r="G222" s="159"/>
      <c r="H222" s="65"/>
      <c r="I222" s="20"/>
      <c r="J222" s="22"/>
      <c r="K222" s="20"/>
      <c r="L222" s="20"/>
      <c r="M222" s="20"/>
      <c r="N222" s="20"/>
      <c r="O222" s="145"/>
    </row>
    <row r="223" spans="1:15" x14ac:dyDescent="0.2">
      <c r="A223" s="3"/>
      <c r="B223" s="36" t="s">
        <v>80</v>
      </c>
      <c r="C223" s="112" t="s">
        <v>205</v>
      </c>
      <c r="D223" s="159">
        <v>4</v>
      </c>
      <c r="E223" s="159"/>
      <c r="F223" s="145"/>
      <c r="G223" s="22"/>
      <c r="H223" s="20"/>
      <c r="I223" s="159"/>
      <c r="J223" s="22"/>
      <c r="K223" s="20"/>
      <c r="L223" s="20"/>
      <c r="M223" s="20"/>
      <c r="N223" s="20"/>
      <c r="O223" s="145"/>
    </row>
    <row r="224" spans="1:15" x14ac:dyDescent="0.2">
      <c r="A224" s="3"/>
      <c r="B224" s="36" t="s">
        <v>348</v>
      </c>
      <c r="C224" s="112" t="s">
        <v>205</v>
      </c>
      <c r="D224" s="22">
        <v>4</v>
      </c>
      <c r="E224" s="22"/>
      <c r="F224" s="145"/>
      <c r="G224" s="22"/>
      <c r="H224" s="20"/>
      <c r="I224" s="22"/>
      <c r="J224" s="22"/>
      <c r="K224" s="20"/>
      <c r="L224" s="20"/>
      <c r="M224" s="20"/>
      <c r="N224" s="20"/>
      <c r="O224" s="145"/>
    </row>
    <row r="225" spans="1:15" x14ac:dyDescent="0.2">
      <c r="A225" s="3"/>
      <c r="B225" s="186" t="s">
        <v>372</v>
      </c>
      <c r="C225" s="187" t="s">
        <v>205</v>
      </c>
      <c r="D225" s="20">
        <v>1</v>
      </c>
      <c r="E225" s="150"/>
      <c r="F225" s="145"/>
      <c r="G225" s="20"/>
      <c r="H225" s="20"/>
      <c r="I225" s="20"/>
      <c r="J225" s="22"/>
      <c r="K225" s="20"/>
      <c r="L225" s="20"/>
      <c r="M225" s="20"/>
      <c r="N225" s="20"/>
      <c r="O225" s="145"/>
    </row>
    <row r="226" spans="1:15" x14ac:dyDescent="0.2">
      <c r="A226" s="3"/>
      <c r="B226" s="36" t="s">
        <v>1015</v>
      </c>
      <c r="C226" s="112" t="s">
        <v>205</v>
      </c>
      <c r="D226" s="20">
        <v>14</v>
      </c>
      <c r="E226" s="150"/>
      <c r="F226" s="145"/>
      <c r="G226" s="20"/>
      <c r="H226" s="20"/>
      <c r="I226" s="20"/>
      <c r="J226" s="22"/>
      <c r="K226" s="20"/>
      <c r="L226" s="20"/>
      <c r="M226" s="20"/>
      <c r="N226" s="20"/>
      <c r="O226" s="145"/>
    </row>
    <row r="227" spans="1:15" x14ac:dyDescent="0.2">
      <c r="A227" s="3"/>
      <c r="B227" s="188" t="s">
        <v>1017</v>
      </c>
      <c r="C227" s="189" t="s">
        <v>205</v>
      </c>
      <c r="D227" s="70">
        <v>4</v>
      </c>
      <c r="E227" s="183"/>
      <c r="F227" s="145"/>
      <c r="G227" s="65"/>
      <c r="H227" s="20"/>
      <c r="I227" s="65"/>
      <c r="J227" s="22"/>
      <c r="K227" s="65"/>
      <c r="L227" s="65"/>
      <c r="M227" s="20"/>
      <c r="N227" s="20"/>
      <c r="O227" s="145"/>
    </row>
    <row r="228" spans="1:15" x14ac:dyDescent="0.2">
      <c r="A228" s="3"/>
      <c r="B228" s="186" t="s">
        <v>373</v>
      </c>
      <c r="C228" s="187" t="s">
        <v>205</v>
      </c>
      <c r="D228" s="131">
        <v>8</v>
      </c>
      <c r="E228" s="191"/>
      <c r="F228" s="145"/>
      <c r="G228" s="131"/>
      <c r="H228" s="131"/>
      <c r="I228" s="20"/>
      <c r="J228" s="22"/>
      <c r="K228" s="20"/>
      <c r="L228" s="20"/>
      <c r="M228" s="20"/>
      <c r="N228" s="20"/>
      <c r="O228" s="145"/>
    </row>
    <row r="229" spans="1:15" x14ac:dyDescent="0.2">
      <c r="A229" s="3"/>
      <c r="B229" s="164" t="s">
        <v>374</v>
      </c>
      <c r="C229" s="112" t="s">
        <v>205</v>
      </c>
      <c r="D229" s="20">
        <v>2</v>
      </c>
      <c r="E229" s="150"/>
      <c r="F229" s="145"/>
      <c r="G229" s="20"/>
      <c r="H229" s="20"/>
      <c r="I229" s="127"/>
      <c r="J229" s="22"/>
      <c r="K229" s="20"/>
      <c r="L229" s="20"/>
      <c r="M229" s="20"/>
      <c r="N229" s="20"/>
      <c r="O229" s="145"/>
    </row>
    <row r="230" spans="1:15" ht="38.25" x14ac:dyDescent="0.2">
      <c r="A230" s="3">
        <v>8</v>
      </c>
      <c r="B230" s="45" t="s">
        <v>371</v>
      </c>
      <c r="C230" s="4" t="s">
        <v>208</v>
      </c>
      <c r="D230" s="20">
        <v>10.8</v>
      </c>
      <c r="E230" s="20"/>
      <c r="F230" s="145"/>
      <c r="G230" s="20"/>
      <c r="H230" s="20"/>
      <c r="I230" s="20"/>
      <c r="J230" s="22"/>
      <c r="K230" s="20"/>
      <c r="L230" s="20"/>
      <c r="M230" s="20"/>
      <c r="N230" s="20"/>
      <c r="O230" s="145"/>
    </row>
    <row r="231" spans="1:15" x14ac:dyDescent="0.2">
      <c r="A231" s="3"/>
      <c r="B231" s="164" t="s">
        <v>1018</v>
      </c>
      <c r="C231" s="112" t="s">
        <v>205</v>
      </c>
      <c r="D231" s="20">
        <v>2</v>
      </c>
      <c r="E231" s="150"/>
      <c r="F231" s="145"/>
      <c r="G231" s="20"/>
      <c r="H231" s="20"/>
      <c r="I231" s="20"/>
      <c r="J231" s="22"/>
      <c r="K231" s="20"/>
      <c r="L231" s="20"/>
      <c r="M231" s="20"/>
      <c r="N231" s="20"/>
      <c r="O231" s="145"/>
    </row>
    <row r="232" spans="1:15" ht="38.25" x14ac:dyDescent="0.2">
      <c r="A232" s="3">
        <v>9</v>
      </c>
      <c r="B232" s="45" t="s">
        <v>370</v>
      </c>
      <c r="C232" s="4" t="s">
        <v>208</v>
      </c>
      <c r="D232" s="20">
        <v>39.5</v>
      </c>
      <c r="E232" s="20"/>
      <c r="F232" s="145"/>
      <c r="G232" s="20"/>
      <c r="H232" s="20"/>
      <c r="I232" s="20"/>
      <c r="J232" s="22"/>
      <c r="K232" s="20"/>
      <c r="L232" s="20"/>
      <c r="M232" s="20"/>
      <c r="N232" s="20"/>
      <c r="O232" s="145"/>
    </row>
    <row r="233" spans="1:15" x14ac:dyDescent="0.2">
      <c r="A233" s="3"/>
      <c r="B233" s="164" t="s">
        <v>1016</v>
      </c>
      <c r="C233" s="112" t="s">
        <v>205</v>
      </c>
      <c r="D233" s="20">
        <v>8</v>
      </c>
      <c r="E233" s="150"/>
      <c r="F233" s="145"/>
      <c r="G233" s="20"/>
      <c r="H233" s="20"/>
      <c r="I233" s="20"/>
      <c r="J233" s="22"/>
      <c r="K233" s="20"/>
      <c r="L233" s="20"/>
      <c r="M233" s="20"/>
      <c r="N233" s="20"/>
      <c r="O233" s="145"/>
    </row>
    <row r="234" spans="1:15" x14ac:dyDescent="0.2">
      <c r="A234" s="3"/>
      <c r="B234" s="164" t="s">
        <v>79</v>
      </c>
      <c r="C234" s="112" t="s">
        <v>205</v>
      </c>
      <c r="D234" s="20">
        <v>1</v>
      </c>
      <c r="E234" s="150"/>
      <c r="F234" s="145"/>
      <c r="G234" s="20"/>
      <c r="H234" s="20"/>
      <c r="I234" s="20"/>
      <c r="J234" s="22"/>
      <c r="K234" s="20"/>
      <c r="L234" s="20"/>
      <c r="M234" s="20"/>
      <c r="N234" s="20"/>
      <c r="O234" s="145"/>
    </row>
    <row r="235" spans="1:15" ht="25.5" x14ac:dyDescent="0.2">
      <c r="A235" s="3">
        <v>10</v>
      </c>
      <c r="B235" s="26" t="s">
        <v>1062</v>
      </c>
      <c r="C235" s="23" t="s">
        <v>173</v>
      </c>
      <c r="D235" s="22">
        <v>366</v>
      </c>
      <c r="E235" s="22"/>
      <c r="F235" s="145"/>
      <c r="G235" s="22"/>
      <c r="H235" s="22"/>
      <c r="I235" s="22"/>
      <c r="J235" s="22"/>
      <c r="K235" s="20"/>
      <c r="L235" s="20"/>
      <c r="M235" s="20"/>
      <c r="N235" s="20"/>
      <c r="O235" s="145"/>
    </row>
    <row r="236" spans="1:15" x14ac:dyDescent="0.2">
      <c r="A236" s="3"/>
      <c r="B236" s="154" t="s">
        <v>1269</v>
      </c>
      <c r="C236" s="4"/>
      <c r="D236" s="20"/>
      <c r="E236" s="20"/>
      <c r="F236" s="145"/>
      <c r="G236" s="20"/>
      <c r="H236" s="20"/>
      <c r="I236" s="20"/>
      <c r="J236" s="20"/>
      <c r="K236" s="20"/>
      <c r="L236" s="20"/>
      <c r="M236" s="20"/>
      <c r="N236" s="20"/>
      <c r="O236" s="145"/>
    </row>
    <row r="237" spans="1:15" x14ac:dyDescent="0.2">
      <c r="A237" s="132"/>
      <c r="B237" s="181" t="s">
        <v>943</v>
      </c>
      <c r="C237" s="158"/>
      <c r="D237" s="159"/>
      <c r="E237" s="57"/>
      <c r="F237" s="145"/>
      <c r="G237" s="57"/>
      <c r="H237" s="57"/>
      <c r="I237" s="57"/>
      <c r="J237" s="57"/>
      <c r="K237" s="65"/>
      <c r="L237" s="65"/>
      <c r="M237" s="65"/>
      <c r="N237" s="65"/>
      <c r="O237" s="192"/>
    </row>
    <row r="238" spans="1:15" x14ac:dyDescent="0.2">
      <c r="A238" s="3">
        <v>1</v>
      </c>
      <c r="B238" s="26" t="s">
        <v>66</v>
      </c>
      <c r="C238" s="24" t="s">
        <v>206</v>
      </c>
      <c r="D238" s="22">
        <v>49.4</v>
      </c>
      <c r="E238" s="20"/>
      <c r="F238" s="145"/>
      <c r="G238" s="20"/>
      <c r="H238" s="20"/>
      <c r="I238" s="20"/>
      <c r="J238" s="20"/>
      <c r="K238" s="20"/>
      <c r="L238" s="20"/>
      <c r="M238" s="20"/>
      <c r="N238" s="20"/>
      <c r="O238" s="145"/>
    </row>
    <row r="239" spans="1:15" ht="25.5" x14ac:dyDescent="0.2">
      <c r="A239" s="3">
        <v>2</v>
      </c>
      <c r="B239" s="26" t="s">
        <v>67</v>
      </c>
      <c r="C239" s="4" t="s">
        <v>208</v>
      </c>
      <c r="D239" s="20">
        <v>494</v>
      </c>
      <c r="E239" s="20"/>
      <c r="F239" s="145"/>
      <c r="G239" s="20"/>
      <c r="H239" s="20"/>
      <c r="I239" s="20"/>
      <c r="J239" s="20"/>
      <c r="K239" s="20"/>
      <c r="L239" s="20"/>
      <c r="M239" s="20"/>
      <c r="N239" s="20"/>
      <c r="O239" s="145"/>
    </row>
    <row r="240" spans="1:15" ht="25.5" x14ac:dyDescent="0.2">
      <c r="A240" s="3">
        <v>3</v>
      </c>
      <c r="B240" s="26" t="s">
        <v>68</v>
      </c>
      <c r="C240" s="4" t="s">
        <v>208</v>
      </c>
      <c r="D240" s="22">
        <v>494</v>
      </c>
      <c r="E240" s="20"/>
      <c r="F240" s="145"/>
      <c r="G240" s="20"/>
      <c r="H240" s="20"/>
      <c r="I240" s="20"/>
      <c r="J240" s="20"/>
      <c r="K240" s="20"/>
      <c r="L240" s="20"/>
      <c r="M240" s="20"/>
      <c r="N240" s="20"/>
      <c r="O240" s="145"/>
    </row>
    <row r="241" spans="1:15" x14ac:dyDescent="0.2">
      <c r="A241" s="3">
        <v>4</v>
      </c>
      <c r="B241" s="26" t="s">
        <v>717</v>
      </c>
      <c r="C241" s="24" t="s">
        <v>208</v>
      </c>
      <c r="D241" s="22">
        <v>494</v>
      </c>
      <c r="E241" s="20"/>
      <c r="F241" s="145"/>
      <c r="G241" s="20"/>
      <c r="H241" s="20"/>
      <c r="I241" s="20"/>
      <c r="J241" s="20"/>
      <c r="K241" s="20"/>
      <c r="L241" s="20"/>
      <c r="M241" s="20"/>
      <c r="N241" s="20"/>
      <c r="O241" s="145"/>
    </row>
    <row r="242" spans="1:15" x14ac:dyDescent="0.2">
      <c r="A242" s="3">
        <v>5</v>
      </c>
      <c r="B242" s="26" t="s">
        <v>330</v>
      </c>
      <c r="C242" s="24" t="s">
        <v>208</v>
      </c>
      <c r="D242" s="22">
        <v>494</v>
      </c>
      <c r="E242" s="20"/>
      <c r="F242" s="145"/>
      <c r="G242" s="20"/>
      <c r="H242" s="20"/>
      <c r="I242" s="20"/>
      <c r="J242" s="20"/>
      <c r="K242" s="20"/>
      <c r="L242" s="20"/>
      <c r="M242" s="20"/>
      <c r="N242" s="20"/>
      <c r="O242" s="145"/>
    </row>
    <row r="243" spans="1:15" ht="25.5" x14ac:dyDescent="0.2">
      <c r="A243" s="3">
        <v>6</v>
      </c>
      <c r="B243" s="26" t="s">
        <v>331</v>
      </c>
      <c r="C243" s="3" t="s">
        <v>208</v>
      </c>
      <c r="D243" s="22">
        <v>71.2</v>
      </c>
      <c r="E243" s="20"/>
      <c r="F243" s="145"/>
      <c r="G243" s="20"/>
      <c r="H243" s="20"/>
      <c r="I243" s="20"/>
      <c r="J243" s="20"/>
      <c r="K243" s="20"/>
      <c r="L243" s="20"/>
      <c r="M243" s="20"/>
      <c r="N243" s="20"/>
      <c r="O243" s="145"/>
    </row>
    <row r="244" spans="1:15" ht="25.5" x14ac:dyDescent="0.2">
      <c r="A244" s="3">
        <v>7</v>
      </c>
      <c r="B244" s="26" t="s">
        <v>69</v>
      </c>
      <c r="C244" s="24" t="s">
        <v>208</v>
      </c>
      <c r="D244" s="22">
        <v>423</v>
      </c>
      <c r="E244" s="20"/>
      <c r="F244" s="145"/>
      <c r="G244" s="20"/>
      <c r="H244" s="20"/>
      <c r="I244" s="20"/>
      <c r="J244" s="20"/>
      <c r="K244" s="20"/>
      <c r="L244" s="20"/>
      <c r="M244" s="20"/>
      <c r="N244" s="20"/>
      <c r="O244" s="145"/>
    </row>
    <row r="245" spans="1:15" ht="25.5" x14ac:dyDescent="0.2">
      <c r="A245" s="3">
        <v>8</v>
      </c>
      <c r="B245" s="26" t="s">
        <v>760</v>
      </c>
      <c r="C245" s="23" t="s">
        <v>208</v>
      </c>
      <c r="D245" s="22">
        <v>423</v>
      </c>
      <c r="E245" s="20"/>
      <c r="F245" s="145"/>
      <c r="G245" s="20"/>
      <c r="H245" s="20"/>
      <c r="I245" s="20"/>
      <c r="J245" s="20"/>
      <c r="K245" s="20"/>
      <c r="L245" s="20"/>
      <c r="M245" s="20"/>
      <c r="N245" s="20"/>
      <c r="O245" s="145"/>
    </row>
    <row r="246" spans="1:15" x14ac:dyDescent="0.2">
      <c r="A246" s="3"/>
      <c r="B246" s="193" t="s">
        <v>332</v>
      </c>
      <c r="C246" s="24"/>
      <c r="D246" s="22"/>
      <c r="E246" s="20"/>
      <c r="F246" s="145"/>
      <c r="G246" s="20"/>
      <c r="H246" s="20"/>
      <c r="I246" s="20"/>
      <c r="J246" s="20"/>
      <c r="K246" s="20"/>
      <c r="L246" s="20"/>
      <c r="M246" s="20"/>
      <c r="N246" s="20"/>
      <c r="O246" s="145"/>
    </row>
    <row r="247" spans="1:15" x14ac:dyDescent="0.2">
      <c r="A247" s="3">
        <v>1</v>
      </c>
      <c r="B247" s="26" t="s">
        <v>270</v>
      </c>
      <c r="C247" s="24" t="s">
        <v>208</v>
      </c>
      <c r="D247" s="22">
        <v>519.5</v>
      </c>
      <c r="E247" s="20"/>
      <c r="F247" s="145"/>
      <c r="G247" s="20"/>
      <c r="H247" s="20"/>
      <c r="I247" s="20"/>
      <c r="J247" s="20"/>
      <c r="K247" s="20"/>
      <c r="L247" s="20"/>
      <c r="M247" s="20"/>
      <c r="N247" s="20"/>
      <c r="O247" s="145"/>
    </row>
    <row r="248" spans="1:15" x14ac:dyDescent="0.2">
      <c r="A248" s="3">
        <v>2</v>
      </c>
      <c r="B248" s="26" t="s">
        <v>194</v>
      </c>
      <c r="C248" s="24" t="s">
        <v>208</v>
      </c>
      <c r="D248" s="22">
        <v>117</v>
      </c>
      <c r="E248" s="20"/>
      <c r="F248" s="145"/>
      <c r="G248" s="20"/>
      <c r="H248" s="20"/>
      <c r="I248" s="20"/>
      <c r="J248" s="20"/>
      <c r="K248" s="20"/>
      <c r="L248" s="20"/>
      <c r="M248" s="20"/>
      <c r="N248" s="20"/>
      <c r="O248" s="145"/>
    </row>
    <row r="249" spans="1:15" x14ac:dyDescent="0.2">
      <c r="A249" s="3">
        <v>3</v>
      </c>
      <c r="B249" s="26" t="s">
        <v>333</v>
      </c>
      <c r="C249" s="24" t="s">
        <v>208</v>
      </c>
      <c r="D249" s="22">
        <v>519.5</v>
      </c>
      <c r="E249" s="20"/>
      <c r="F249" s="145"/>
      <c r="G249" s="20"/>
      <c r="H249" s="20"/>
      <c r="I249" s="20"/>
      <c r="J249" s="20"/>
      <c r="K249" s="20"/>
      <c r="L249" s="20"/>
      <c r="M249" s="20"/>
      <c r="N249" s="20"/>
      <c r="O249" s="145"/>
    </row>
    <row r="250" spans="1:15" x14ac:dyDescent="0.2">
      <c r="A250" s="3">
        <v>4</v>
      </c>
      <c r="B250" s="26" t="s">
        <v>335</v>
      </c>
      <c r="C250" s="24" t="s">
        <v>208</v>
      </c>
      <c r="D250" s="22">
        <v>519.5</v>
      </c>
      <c r="E250" s="20"/>
      <c r="F250" s="145"/>
      <c r="G250" s="20"/>
      <c r="H250" s="20"/>
      <c r="I250" s="20"/>
      <c r="J250" s="20"/>
      <c r="K250" s="20"/>
      <c r="L250" s="20"/>
      <c r="M250" s="20"/>
      <c r="N250" s="20"/>
      <c r="O250" s="145"/>
    </row>
    <row r="251" spans="1:15" x14ac:dyDescent="0.2">
      <c r="A251" s="3"/>
      <c r="B251" s="154" t="s">
        <v>334</v>
      </c>
      <c r="C251" s="112"/>
      <c r="D251" s="20"/>
      <c r="E251" s="20"/>
      <c r="F251" s="145"/>
      <c r="G251" s="20"/>
      <c r="H251" s="20"/>
      <c r="I251" s="20"/>
      <c r="J251" s="20"/>
      <c r="K251" s="20"/>
      <c r="L251" s="20"/>
      <c r="M251" s="20"/>
      <c r="N251" s="20"/>
      <c r="O251" s="145"/>
    </row>
    <row r="252" spans="1:15" x14ac:dyDescent="0.2">
      <c r="A252" s="3">
        <v>1</v>
      </c>
      <c r="B252" s="26" t="s">
        <v>375</v>
      </c>
      <c r="C252" s="24" t="s">
        <v>208</v>
      </c>
      <c r="D252" s="22">
        <f>D255+D256</f>
        <v>1479.5</v>
      </c>
      <c r="E252" s="20"/>
      <c r="F252" s="145"/>
      <c r="G252" s="20"/>
      <c r="H252" s="20"/>
      <c r="I252" s="20"/>
      <c r="J252" s="20"/>
      <c r="K252" s="20"/>
      <c r="L252" s="20"/>
      <c r="M252" s="20"/>
      <c r="N252" s="20"/>
      <c r="O252" s="145"/>
    </row>
    <row r="253" spans="1:15" x14ac:dyDescent="0.2">
      <c r="A253" s="3">
        <v>2</v>
      </c>
      <c r="B253" s="26" t="s">
        <v>159</v>
      </c>
      <c r="C253" s="24" t="s">
        <v>208</v>
      </c>
      <c r="D253" s="22">
        <f>D252</f>
        <v>1479.5</v>
      </c>
      <c r="E253" s="20"/>
      <c r="F253" s="145"/>
      <c r="G253" s="20"/>
      <c r="H253" s="20"/>
      <c r="I253" s="20"/>
      <c r="J253" s="20"/>
      <c r="K253" s="20"/>
      <c r="L253" s="20"/>
      <c r="M253" s="20"/>
      <c r="N253" s="20"/>
      <c r="O253" s="145"/>
    </row>
    <row r="254" spans="1:15" x14ac:dyDescent="0.2">
      <c r="A254" s="3">
        <v>3</v>
      </c>
      <c r="B254" s="26" t="s">
        <v>160</v>
      </c>
      <c r="C254" s="24" t="s">
        <v>208</v>
      </c>
      <c r="D254" s="22">
        <v>124.5</v>
      </c>
      <c r="E254" s="20"/>
      <c r="F254" s="145"/>
      <c r="G254" s="20"/>
      <c r="H254" s="20"/>
      <c r="I254" s="20"/>
      <c r="J254" s="20"/>
      <c r="K254" s="20"/>
      <c r="L254" s="20"/>
      <c r="M254" s="20"/>
      <c r="N254" s="20"/>
      <c r="O254" s="145"/>
    </row>
    <row r="255" spans="1:15" ht="25.5" x14ac:dyDescent="0.2">
      <c r="A255" s="3">
        <v>4</v>
      </c>
      <c r="B255" s="26" t="s">
        <v>759</v>
      </c>
      <c r="C255" s="24" t="s">
        <v>208</v>
      </c>
      <c r="D255" s="22">
        <v>124.5</v>
      </c>
      <c r="E255" s="20"/>
      <c r="F255" s="145"/>
      <c r="G255" s="20"/>
      <c r="H255" s="20"/>
      <c r="I255" s="20"/>
      <c r="J255" s="20"/>
      <c r="K255" s="20"/>
      <c r="L255" s="20"/>
      <c r="M255" s="20"/>
      <c r="N255" s="20"/>
      <c r="O255" s="145"/>
    </row>
    <row r="256" spans="1:15" ht="25.5" x14ac:dyDescent="0.2">
      <c r="A256" s="3">
        <v>5</v>
      </c>
      <c r="B256" s="26" t="s">
        <v>69</v>
      </c>
      <c r="C256" s="24" t="s">
        <v>208</v>
      </c>
      <c r="D256" s="22">
        <v>1355</v>
      </c>
      <c r="E256" s="20"/>
      <c r="F256" s="145"/>
      <c r="G256" s="20"/>
      <c r="H256" s="20"/>
      <c r="I256" s="20"/>
      <c r="J256" s="20"/>
      <c r="K256" s="20"/>
      <c r="L256" s="20"/>
      <c r="M256" s="20"/>
      <c r="N256" s="20"/>
      <c r="O256" s="145"/>
    </row>
    <row r="257" spans="1:15" ht="25.5" x14ac:dyDescent="0.2">
      <c r="A257" s="3">
        <v>6</v>
      </c>
      <c r="B257" s="26" t="s">
        <v>760</v>
      </c>
      <c r="C257" s="23" t="s">
        <v>208</v>
      </c>
      <c r="D257" s="22">
        <v>1355</v>
      </c>
      <c r="E257" s="20"/>
      <c r="F257" s="145"/>
      <c r="G257" s="20"/>
      <c r="H257" s="20"/>
      <c r="I257" s="20"/>
      <c r="J257" s="20"/>
      <c r="K257" s="20"/>
      <c r="L257" s="20"/>
      <c r="M257" s="20"/>
      <c r="N257" s="20"/>
      <c r="O257" s="145"/>
    </row>
    <row r="258" spans="1:15" x14ac:dyDescent="0.2">
      <c r="A258" s="3"/>
      <c r="B258" s="193" t="s">
        <v>391</v>
      </c>
      <c r="C258" s="24"/>
      <c r="D258" s="22"/>
      <c r="E258" s="150"/>
      <c r="F258" s="145"/>
      <c r="G258" s="20"/>
      <c r="H258" s="20"/>
      <c r="I258" s="20"/>
      <c r="J258" s="20"/>
      <c r="K258" s="20"/>
      <c r="L258" s="20"/>
      <c r="M258" s="20"/>
      <c r="N258" s="20"/>
      <c r="O258" s="145"/>
    </row>
    <row r="259" spans="1:15" x14ac:dyDescent="0.2">
      <c r="A259" s="3"/>
      <c r="B259" s="41" t="s">
        <v>616</v>
      </c>
      <c r="C259" s="194"/>
      <c r="D259" s="162"/>
      <c r="E259" s="150"/>
      <c r="F259" s="145"/>
      <c r="G259" s="20"/>
      <c r="H259" s="20"/>
      <c r="I259" s="20"/>
      <c r="J259" s="20"/>
      <c r="K259" s="20"/>
      <c r="L259" s="20"/>
      <c r="M259" s="20"/>
      <c r="N259" s="20"/>
      <c r="O259" s="145"/>
    </row>
    <row r="260" spans="1:15" ht="25.5" x14ac:dyDescent="0.2">
      <c r="A260" s="3">
        <v>1</v>
      </c>
      <c r="B260" s="26" t="s">
        <v>1023</v>
      </c>
      <c r="C260" s="3" t="s">
        <v>208</v>
      </c>
      <c r="D260" s="20">
        <f>377.6+86.6</f>
        <v>464.20000000000005</v>
      </c>
      <c r="E260" s="20"/>
      <c r="F260" s="145"/>
      <c r="G260" s="20"/>
      <c r="H260" s="20"/>
      <c r="I260" s="20"/>
      <c r="J260" s="20"/>
      <c r="K260" s="20"/>
      <c r="L260" s="20"/>
      <c r="M260" s="20"/>
      <c r="N260" s="20"/>
      <c r="O260" s="20"/>
    </row>
    <row r="261" spans="1:15" ht="25.5" x14ac:dyDescent="0.2">
      <c r="A261" s="3">
        <v>2</v>
      </c>
      <c r="B261" s="26" t="s">
        <v>70</v>
      </c>
      <c r="C261" s="3" t="s">
        <v>208</v>
      </c>
      <c r="D261" s="20">
        <v>1174.2</v>
      </c>
      <c r="E261" s="20"/>
      <c r="F261" s="145"/>
      <c r="G261" s="20"/>
      <c r="H261" s="20"/>
      <c r="I261" s="20"/>
      <c r="J261" s="20"/>
      <c r="K261" s="20"/>
      <c r="L261" s="20"/>
      <c r="M261" s="20"/>
      <c r="N261" s="20"/>
      <c r="O261" s="20"/>
    </row>
    <row r="262" spans="1:15" ht="25.5" x14ac:dyDescent="0.2">
      <c r="A262" s="3">
        <v>3</v>
      </c>
      <c r="B262" s="26" t="s">
        <v>1025</v>
      </c>
      <c r="C262" s="3" t="s">
        <v>208</v>
      </c>
      <c r="D262" s="20">
        <v>336.1</v>
      </c>
      <c r="E262" s="20"/>
      <c r="F262" s="145"/>
      <c r="G262" s="20"/>
      <c r="H262" s="20"/>
      <c r="I262" s="20"/>
      <c r="J262" s="20"/>
      <c r="K262" s="20"/>
      <c r="L262" s="20"/>
      <c r="M262" s="20"/>
      <c r="N262" s="20"/>
      <c r="O262" s="20"/>
    </row>
    <row r="263" spans="1:15" x14ac:dyDescent="0.2">
      <c r="A263" s="3">
        <v>4</v>
      </c>
      <c r="B263" s="45" t="s">
        <v>989</v>
      </c>
      <c r="C263" s="112" t="s">
        <v>208</v>
      </c>
      <c r="D263" s="20">
        <v>18.399999999999999</v>
      </c>
      <c r="E263" s="20"/>
      <c r="F263" s="145"/>
      <c r="G263" s="20"/>
      <c r="H263" s="20"/>
      <c r="I263" s="20"/>
      <c r="J263" s="20"/>
      <c r="K263" s="20"/>
      <c r="L263" s="20"/>
      <c r="M263" s="20"/>
      <c r="N263" s="20"/>
      <c r="O263" s="145"/>
    </row>
    <row r="264" spans="1:15" x14ac:dyDescent="0.2">
      <c r="A264" s="3">
        <v>5</v>
      </c>
      <c r="B264" s="196" t="s">
        <v>617</v>
      </c>
      <c r="C264" s="197" t="s">
        <v>208</v>
      </c>
      <c r="D264" s="239">
        <v>1906</v>
      </c>
      <c r="E264" s="65"/>
      <c r="F264" s="145"/>
      <c r="G264" s="65"/>
      <c r="H264" s="65"/>
      <c r="I264" s="65"/>
      <c r="J264" s="65"/>
      <c r="K264" s="65"/>
      <c r="L264" s="65"/>
      <c r="M264" s="65"/>
      <c r="N264" s="65"/>
      <c r="O264" s="192"/>
    </row>
    <row r="265" spans="1:15" ht="38.25" x14ac:dyDescent="0.2">
      <c r="A265" s="3">
        <v>6</v>
      </c>
      <c r="B265" s="45" t="s">
        <v>571</v>
      </c>
      <c r="C265" s="20" t="s">
        <v>208</v>
      </c>
      <c r="D265" s="20">
        <v>430</v>
      </c>
      <c r="E265" s="20"/>
      <c r="F265" s="145"/>
      <c r="G265" s="20"/>
      <c r="H265" s="20"/>
      <c r="I265" s="20"/>
      <c r="J265" s="20"/>
      <c r="K265" s="20"/>
      <c r="L265" s="20"/>
      <c r="M265" s="20"/>
      <c r="N265" s="20"/>
      <c r="O265" s="145"/>
    </row>
    <row r="266" spans="1:15" x14ac:dyDescent="0.2">
      <c r="A266" s="3"/>
      <c r="B266" s="198" t="s">
        <v>618</v>
      </c>
      <c r="C266" s="198"/>
      <c r="D266" s="240"/>
      <c r="E266" s="20"/>
      <c r="F266" s="145"/>
      <c r="G266" s="20"/>
      <c r="H266" s="20"/>
      <c r="I266" s="20"/>
      <c r="J266" s="20"/>
      <c r="K266" s="20"/>
      <c r="L266" s="20"/>
      <c r="M266" s="20"/>
      <c r="N266" s="20"/>
      <c r="O266" s="145"/>
    </row>
    <row r="267" spans="1:15" x14ac:dyDescent="0.2">
      <c r="A267" s="3">
        <v>1</v>
      </c>
      <c r="B267" s="199" t="s">
        <v>990</v>
      </c>
      <c r="C267" s="41" t="s">
        <v>208</v>
      </c>
      <c r="D267" s="240">
        <f>42+135+1465</f>
        <v>1642</v>
      </c>
      <c r="E267" s="57"/>
      <c r="F267" s="145"/>
      <c r="G267" s="162"/>
      <c r="H267" s="162"/>
      <c r="I267" s="162"/>
      <c r="J267" s="162"/>
      <c r="K267" s="162"/>
      <c r="L267" s="162"/>
      <c r="M267" s="162"/>
      <c r="N267" s="162"/>
      <c r="O267" s="162"/>
    </row>
    <row r="268" spans="1:15" ht="25.5" x14ac:dyDescent="0.2">
      <c r="A268" s="3">
        <v>2</v>
      </c>
      <c r="B268" s="156" t="s">
        <v>991</v>
      </c>
      <c r="C268" s="41" t="s">
        <v>208</v>
      </c>
      <c r="D268" s="162">
        <v>1642</v>
      </c>
      <c r="E268" s="162"/>
      <c r="F268" s="145"/>
      <c r="G268" s="162"/>
      <c r="H268" s="162"/>
      <c r="I268" s="162"/>
      <c r="J268" s="162"/>
      <c r="K268" s="162"/>
      <c r="L268" s="162"/>
      <c r="M268" s="162"/>
      <c r="N268" s="162"/>
      <c r="O268" s="162"/>
    </row>
    <row r="269" spans="1:15" x14ac:dyDescent="0.2">
      <c r="A269" s="3">
        <v>3</v>
      </c>
      <c r="B269" s="200" t="s">
        <v>6</v>
      </c>
      <c r="C269" s="201" t="s">
        <v>208</v>
      </c>
      <c r="D269" s="170">
        <f>1642-D276</f>
        <v>1159</v>
      </c>
      <c r="E269" s="170"/>
      <c r="F269" s="145"/>
      <c r="G269" s="170"/>
      <c r="H269" s="170"/>
      <c r="I269" s="170"/>
      <c r="J269" s="170"/>
      <c r="K269" s="170"/>
      <c r="L269" s="170"/>
      <c r="M269" s="170"/>
      <c r="N269" s="170"/>
      <c r="O269" s="170"/>
    </row>
    <row r="270" spans="1:15" ht="38.25" x14ac:dyDescent="0.2">
      <c r="A270" s="3">
        <v>4</v>
      </c>
      <c r="B270" s="45" t="s">
        <v>542</v>
      </c>
      <c r="C270" s="20" t="s">
        <v>208</v>
      </c>
      <c r="D270" s="20">
        <v>150</v>
      </c>
      <c r="E270" s="20"/>
      <c r="F270" s="145"/>
      <c r="G270" s="20"/>
      <c r="H270" s="20"/>
      <c r="I270" s="20"/>
      <c r="J270" s="20"/>
      <c r="K270" s="20"/>
      <c r="L270" s="20"/>
      <c r="M270" s="20"/>
      <c r="N270" s="20"/>
      <c r="O270" s="145"/>
    </row>
    <row r="271" spans="1:15" x14ac:dyDescent="0.2">
      <c r="A271" s="3">
        <v>5</v>
      </c>
      <c r="B271" s="26" t="s">
        <v>89</v>
      </c>
      <c r="C271" s="20" t="s">
        <v>208</v>
      </c>
      <c r="D271" s="22">
        <v>456</v>
      </c>
      <c r="E271" s="20"/>
      <c r="F271" s="145"/>
      <c r="G271" s="20"/>
      <c r="H271" s="20"/>
      <c r="I271" s="20"/>
      <c r="J271" s="20"/>
      <c r="K271" s="20"/>
      <c r="L271" s="20"/>
      <c r="M271" s="20"/>
      <c r="N271" s="20"/>
      <c r="O271" s="145"/>
    </row>
    <row r="272" spans="1:15" x14ac:dyDescent="0.2">
      <c r="A272" s="3">
        <v>6</v>
      </c>
      <c r="B272" s="26" t="s">
        <v>460</v>
      </c>
      <c r="C272" s="20" t="s">
        <v>208</v>
      </c>
      <c r="D272" s="22">
        <v>24</v>
      </c>
      <c r="E272" s="20"/>
      <c r="F272" s="145"/>
      <c r="G272" s="20"/>
      <c r="H272" s="20"/>
      <c r="I272" s="20"/>
      <c r="J272" s="20"/>
      <c r="K272" s="20"/>
      <c r="L272" s="20"/>
      <c r="M272" s="20"/>
      <c r="N272" s="20"/>
      <c r="O272" s="145"/>
    </row>
    <row r="273" spans="1:15" x14ac:dyDescent="0.2">
      <c r="A273" s="3">
        <v>7</v>
      </c>
      <c r="B273" s="134" t="s">
        <v>378</v>
      </c>
      <c r="C273" s="201" t="s">
        <v>208</v>
      </c>
      <c r="D273" s="145">
        <f>D274*25%</f>
        <v>537.5</v>
      </c>
      <c r="E273" s="145"/>
      <c r="F273" s="145"/>
      <c r="G273" s="170"/>
      <c r="H273" s="145"/>
      <c r="I273" s="145"/>
      <c r="J273" s="170"/>
      <c r="K273" s="170"/>
      <c r="L273" s="170"/>
      <c r="M273" s="170"/>
      <c r="N273" s="170"/>
      <c r="O273" s="170"/>
    </row>
    <row r="274" spans="1:15" x14ac:dyDescent="0.2">
      <c r="A274" s="3">
        <v>8</v>
      </c>
      <c r="B274" s="134" t="s">
        <v>379</v>
      </c>
      <c r="C274" s="201" t="s">
        <v>208</v>
      </c>
      <c r="D274" s="145">
        <v>2150</v>
      </c>
      <c r="E274" s="145"/>
      <c r="F274" s="145"/>
      <c r="G274" s="170"/>
      <c r="H274" s="145"/>
      <c r="I274" s="145"/>
      <c r="J274" s="170"/>
      <c r="K274" s="170"/>
      <c r="L274" s="170"/>
      <c r="M274" s="170"/>
      <c r="N274" s="170"/>
      <c r="O274" s="170"/>
    </row>
    <row r="275" spans="1:15" ht="25.5" x14ac:dyDescent="0.2">
      <c r="A275" s="3">
        <v>9</v>
      </c>
      <c r="B275" s="134" t="s">
        <v>71</v>
      </c>
      <c r="C275" s="201" t="s">
        <v>208</v>
      </c>
      <c r="D275" s="145">
        <v>2150</v>
      </c>
      <c r="E275" s="145"/>
      <c r="F275" s="145"/>
      <c r="G275" s="170"/>
      <c r="H275" s="145"/>
      <c r="I275" s="145"/>
      <c r="J275" s="170"/>
      <c r="K275" s="170"/>
      <c r="L275" s="170"/>
      <c r="M275" s="170"/>
      <c r="N275" s="170"/>
      <c r="O275" s="170"/>
    </row>
    <row r="276" spans="1:15" x14ac:dyDescent="0.2">
      <c r="A276" s="3">
        <v>10</v>
      </c>
      <c r="B276" s="202" t="s">
        <v>72</v>
      </c>
      <c r="C276" s="203" t="s">
        <v>208</v>
      </c>
      <c r="D276" s="159">
        <v>483</v>
      </c>
      <c r="E276" s="65"/>
      <c r="F276" s="145"/>
      <c r="G276" s="170"/>
      <c r="H276" s="65"/>
      <c r="I276" s="160"/>
      <c r="J276" s="170"/>
      <c r="K276" s="170"/>
      <c r="L276" s="65"/>
      <c r="M276" s="65"/>
      <c r="N276" s="65"/>
      <c r="O276" s="192"/>
    </row>
    <row r="277" spans="1:15" x14ac:dyDescent="0.2">
      <c r="A277" s="3">
        <v>11</v>
      </c>
      <c r="B277" s="204" t="s">
        <v>1082</v>
      </c>
      <c r="C277" s="121" t="s">
        <v>208</v>
      </c>
      <c r="D277" s="162">
        <f>408+76</f>
        <v>484</v>
      </c>
      <c r="E277" s="20"/>
      <c r="F277" s="145"/>
      <c r="G277" s="20"/>
      <c r="H277" s="20"/>
      <c r="I277" s="162"/>
      <c r="J277" s="20"/>
      <c r="K277" s="20"/>
      <c r="L277" s="20"/>
      <c r="M277" s="20"/>
      <c r="N277" s="20"/>
      <c r="O277" s="145"/>
    </row>
    <row r="278" spans="1:15" x14ac:dyDescent="0.2">
      <c r="A278" s="3">
        <v>12</v>
      </c>
      <c r="B278" s="26" t="s">
        <v>380</v>
      </c>
      <c r="C278" s="24" t="s">
        <v>208</v>
      </c>
      <c r="D278" s="22">
        <v>480</v>
      </c>
      <c r="E278" s="20"/>
      <c r="F278" s="145"/>
      <c r="G278" s="20"/>
      <c r="H278" s="20"/>
      <c r="I278" s="20"/>
      <c r="J278" s="20"/>
      <c r="K278" s="20"/>
      <c r="L278" s="20"/>
      <c r="M278" s="20"/>
      <c r="N278" s="20"/>
      <c r="O278" s="145"/>
    </row>
    <row r="279" spans="1:15" x14ac:dyDescent="0.2">
      <c r="A279" s="132"/>
      <c r="B279" s="181" t="s">
        <v>601</v>
      </c>
      <c r="C279" s="132"/>
      <c r="D279" s="65"/>
      <c r="E279" s="65"/>
      <c r="F279" s="145"/>
      <c r="G279" s="65"/>
      <c r="H279" s="20"/>
      <c r="I279" s="20"/>
      <c r="J279" s="20"/>
      <c r="K279" s="20"/>
      <c r="L279" s="20"/>
      <c r="M279" s="20"/>
      <c r="N279" s="20"/>
      <c r="O279" s="145"/>
    </row>
    <row r="280" spans="1:15" ht="25.5" x14ac:dyDescent="0.2">
      <c r="A280" s="3">
        <v>1</v>
      </c>
      <c r="B280" s="178" t="s">
        <v>1272</v>
      </c>
      <c r="C280" s="20" t="s">
        <v>208</v>
      </c>
      <c r="D280" s="20">
        <f>(D287+D288+D289+D292)*1.1</f>
        <v>2018.5000000000002</v>
      </c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</row>
    <row r="281" spans="1:15" ht="15" x14ac:dyDescent="0.2">
      <c r="A281" s="3">
        <v>2</v>
      </c>
      <c r="B281" s="178" t="s">
        <v>1273</v>
      </c>
      <c r="C281" s="1" t="s">
        <v>1323</v>
      </c>
      <c r="D281" s="77">
        <v>185</v>
      </c>
      <c r="E281" s="77"/>
      <c r="F281" s="20"/>
      <c r="G281" s="77"/>
      <c r="H281" s="77"/>
      <c r="I281" s="77"/>
      <c r="J281" s="207"/>
      <c r="K281" s="207"/>
      <c r="L281" s="20"/>
      <c r="M281" s="20"/>
      <c r="N281" s="20"/>
      <c r="O281" s="207"/>
    </row>
    <row r="282" spans="1:15" ht="38.25" x14ac:dyDescent="0.2">
      <c r="A282" s="3">
        <v>4</v>
      </c>
      <c r="B282" s="45" t="s">
        <v>1274</v>
      </c>
      <c r="C282" s="4" t="s">
        <v>208</v>
      </c>
      <c r="D282" s="20">
        <f>580+803</f>
        <v>1383</v>
      </c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</row>
    <row r="283" spans="1:15" ht="25.5" x14ac:dyDescent="0.2">
      <c r="A283" s="3">
        <v>5</v>
      </c>
      <c r="B283" s="45" t="s">
        <v>1275</v>
      </c>
      <c r="C283" s="3" t="s">
        <v>173</v>
      </c>
      <c r="D283" s="20">
        <f>D285</f>
        <v>708.40000000000009</v>
      </c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</row>
    <row r="284" spans="1:15" x14ac:dyDescent="0.2">
      <c r="A284" s="3">
        <v>6</v>
      </c>
      <c r="B284" s="208" t="s">
        <v>1276</v>
      </c>
      <c r="C284" s="3" t="s">
        <v>208</v>
      </c>
      <c r="D284" s="20">
        <f>D282</f>
        <v>1383</v>
      </c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</row>
    <row r="285" spans="1:15" ht="25.5" x14ac:dyDescent="0.2">
      <c r="A285" s="3">
        <v>7</v>
      </c>
      <c r="B285" s="45" t="s">
        <v>1277</v>
      </c>
      <c r="C285" s="3" t="s">
        <v>173</v>
      </c>
      <c r="D285" s="20">
        <f>322*2.2</f>
        <v>708.40000000000009</v>
      </c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</row>
    <row r="286" spans="1:15" x14ac:dyDescent="0.2">
      <c r="A286" s="3">
        <v>9</v>
      </c>
      <c r="B286" s="208" t="s">
        <v>1278</v>
      </c>
      <c r="C286" s="3" t="s">
        <v>208</v>
      </c>
      <c r="D286" s="20">
        <f>D284</f>
        <v>1383</v>
      </c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</row>
    <row r="287" spans="1:15" x14ac:dyDescent="0.2">
      <c r="A287" s="3">
        <v>10</v>
      </c>
      <c r="B287" s="208" t="s">
        <v>1279</v>
      </c>
      <c r="C287" s="3" t="s">
        <v>208</v>
      </c>
      <c r="D287" s="20">
        <f>D284</f>
        <v>1383</v>
      </c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</row>
    <row r="288" spans="1:15" ht="25.5" x14ac:dyDescent="0.2">
      <c r="A288" s="3">
        <v>1</v>
      </c>
      <c r="B288" s="45" t="s">
        <v>133</v>
      </c>
      <c r="C288" s="11" t="s">
        <v>208</v>
      </c>
      <c r="D288" s="145">
        <v>192</v>
      </c>
      <c r="E288" s="145"/>
      <c r="F288" s="20"/>
      <c r="G288" s="145"/>
      <c r="H288" s="145"/>
      <c r="I288" s="20"/>
      <c r="J288" s="20"/>
      <c r="K288" s="20"/>
      <c r="L288" s="20"/>
      <c r="M288" s="20"/>
      <c r="N288" s="20"/>
      <c r="O288" s="20"/>
    </row>
    <row r="289" spans="1:15" ht="25.5" x14ac:dyDescent="0.2">
      <c r="A289" s="3">
        <v>2</v>
      </c>
      <c r="B289" s="45" t="s">
        <v>699</v>
      </c>
      <c r="C289" s="11" t="s">
        <v>208</v>
      </c>
      <c r="D289" s="145">
        <v>103</v>
      </c>
      <c r="E289" s="145"/>
      <c r="F289" s="20"/>
      <c r="G289" s="145"/>
      <c r="H289" s="145"/>
      <c r="I289" s="20"/>
      <c r="J289" s="20"/>
      <c r="K289" s="20"/>
      <c r="L289" s="20"/>
      <c r="M289" s="20"/>
      <c r="N289" s="20"/>
      <c r="O289" s="20"/>
    </row>
    <row r="290" spans="1:15" ht="33.75" customHeight="1" x14ac:dyDescent="0.2">
      <c r="A290" s="3">
        <v>3</v>
      </c>
      <c r="B290" s="241" t="s">
        <v>1271</v>
      </c>
      <c r="C290" s="11" t="s">
        <v>208</v>
      </c>
      <c r="D290" s="145">
        <f>D288</f>
        <v>192</v>
      </c>
      <c r="E290" s="145"/>
      <c r="F290" s="20"/>
      <c r="G290" s="145"/>
      <c r="H290" s="145"/>
      <c r="I290" s="20"/>
      <c r="J290" s="20"/>
      <c r="K290" s="20"/>
      <c r="L290" s="20"/>
      <c r="M290" s="20"/>
      <c r="N290" s="20"/>
      <c r="O290" s="20"/>
    </row>
    <row r="291" spans="1:15" x14ac:dyDescent="0.2">
      <c r="A291" s="3">
        <v>4</v>
      </c>
      <c r="B291" s="241" t="s">
        <v>135</v>
      </c>
      <c r="C291" s="11" t="s">
        <v>208</v>
      </c>
      <c r="D291" s="145">
        <f>101+56</f>
        <v>157</v>
      </c>
      <c r="E291" s="145"/>
      <c r="F291" s="20"/>
      <c r="G291" s="145"/>
      <c r="H291" s="145"/>
      <c r="I291" s="20"/>
      <c r="J291" s="20"/>
      <c r="K291" s="20"/>
      <c r="L291" s="20"/>
      <c r="M291" s="20"/>
      <c r="N291" s="20"/>
      <c r="O291" s="20"/>
    </row>
    <row r="292" spans="1:15" x14ac:dyDescent="0.2">
      <c r="A292" s="3">
        <v>5</v>
      </c>
      <c r="B292" s="241" t="s">
        <v>136</v>
      </c>
      <c r="C292" s="11" t="s">
        <v>208</v>
      </c>
      <c r="D292" s="145">
        <v>157</v>
      </c>
      <c r="E292" s="145"/>
      <c r="F292" s="20"/>
      <c r="G292" s="145"/>
      <c r="H292" s="145"/>
      <c r="I292" s="20"/>
      <c r="J292" s="20"/>
      <c r="K292" s="20"/>
      <c r="L292" s="20"/>
      <c r="M292" s="20"/>
      <c r="N292" s="20"/>
      <c r="O292" s="20"/>
    </row>
    <row r="293" spans="1:15" ht="25.5" x14ac:dyDescent="0.2">
      <c r="A293" s="3">
        <v>6</v>
      </c>
      <c r="B293" s="241" t="s">
        <v>562</v>
      </c>
      <c r="C293" s="118" t="s">
        <v>208</v>
      </c>
      <c r="D293" s="233">
        <f>158+33</f>
        <v>191</v>
      </c>
      <c r="E293" s="233"/>
      <c r="F293" s="20"/>
      <c r="G293" s="233"/>
      <c r="H293" s="233"/>
      <c r="I293" s="131"/>
      <c r="J293" s="131"/>
      <c r="K293" s="131"/>
      <c r="L293" s="131"/>
      <c r="M293" s="131"/>
      <c r="N293" s="131"/>
      <c r="O293" s="131"/>
    </row>
    <row r="294" spans="1:15" ht="25.5" x14ac:dyDescent="0.2">
      <c r="A294" s="3">
        <v>7</v>
      </c>
      <c r="B294" s="111" t="s">
        <v>966</v>
      </c>
      <c r="C294" s="119" t="s">
        <v>208</v>
      </c>
      <c r="D294" s="233">
        <v>157</v>
      </c>
      <c r="E294" s="233"/>
      <c r="F294" s="20"/>
      <c r="G294" s="233"/>
      <c r="H294" s="233"/>
      <c r="I294" s="233"/>
      <c r="J294" s="233"/>
      <c r="K294" s="233"/>
      <c r="L294" s="233"/>
      <c r="M294" s="233"/>
      <c r="N294" s="233"/>
      <c r="O294" s="233"/>
    </row>
    <row r="295" spans="1:15" x14ac:dyDescent="0.2">
      <c r="A295" s="3">
        <v>14</v>
      </c>
      <c r="B295" s="242" t="s">
        <v>279</v>
      </c>
      <c r="C295" s="119" t="s">
        <v>208</v>
      </c>
      <c r="D295" s="233">
        <v>21</v>
      </c>
      <c r="E295" s="233"/>
      <c r="F295" s="20"/>
      <c r="G295" s="233"/>
      <c r="H295" s="233"/>
      <c r="I295" s="233"/>
      <c r="J295" s="233"/>
      <c r="K295" s="233"/>
      <c r="L295" s="233"/>
      <c r="M295" s="233"/>
      <c r="N295" s="233"/>
      <c r="O295" s="233"/>
    </row>
    <row r="296" spans="1:15" ht="25.5" x14ac:dyDescent="0.2">
      <c r="A296" s="3">
        <v>16</v>
      </c>
      <c r="B296" s="241" t="s">
        <v>302</v>
      </c>
      <c r="C296" s="119" t="s">
        <v>208</v>
      </c>
      <c r="D296" s="233">
        <f>117+51</f>
        <v>168</v>
      </c>
      <c r="E296" s="20"/>
      <c r="F296" s="20"/>
      <c r="G296" s="20"/>
      <c r="H296" s="20"/>
      <c r="I296" s="20"/>
      <c r="J296" s="20"/>
      <c r="K296" s="233"/>
      <c r="L296" s="233"/>
      <c r="M296" s="233"/>
      <c r="N296" s="233"/>
      <c r="O296" s="233"/>
    </row>
    <row r="297" spans="1:15" x14ac:dyDescent="0.2">
      <c r="A297" s="3">
        <v>17</v>
      </c>
      <c r="B297" s="243" t="s">
        <v>968</v>
      </c>
      <c r="C297" s="119" t="s">
        <v>208</v>
      </c>
      <c r="D297" s="233">
        <f>117+51</f>
        <v>168</v>
      </c>
      <c r="E297" s="233"/>
      <c r="F297" s="20"/>
      <c r="G297" s="233"/>
      <c r="H297" s="233"/>
      <c r="I297" s="233"/>
      <c r="J297" s="233"/>
      <c r="K297" s="233"/>
      <c r="L297" s="233"/>
      <c r="M297" s="233"/>
      <c r="N297" s="233"/>
      <c r="O297" s="233"/>
    </row>
    <row r="298" spans="1:15" x14ac:dyDescent="0.2">
      <c r="A298" s="3">
        <v>18</v>
      </c>
      <c r="B298" s="244" t="s">
        <v>969</v>
      </c>
      <c r="C298" s="119" t="s">
        <v>208</v>
      </c>
      <c r="D298" s="233">
        <f>117+51</f>
        <v>168</v>
      </c>
      <c r="E298" s="20"/>
      <c r="F298" s="20"/>
      <c r="G298" s="233"/>
      <c r="H298" s="20"/>
      <c r="I298" s="233"/>
      <c r="J298" s="233"/>
      <c r="K298" s="233"/>
      <c r="L298" s="233"/>
      <c r="M298" s="233"/>
      <c r="N298" s="233"/>
      <c r="O298" s="233"/>
    </row>
    <row r="299" spans="1:15" x14ac:dyDescent="0.2">
      <c r="A299" s="3">
        <v>19</v>
      </c>
      <c r="B299" s="238" t="s">
        <v>1280</v>
      </c>
      <c r="C299" s="117" t="s">
        <v>208</v>
      </c>
      <c r="D299" s="145">
        <f>117+51</f>
        <v>168</v>
      </c>
      <c r="E299" s="20"/>
      <c r="F299" s="20"/>
      <c r="G299" s="145"/>
      <c r="H299" s="20"/>
      <c r="I299" s="145"/>
      <c r="J299" s="145"/>
      <c r="K299" s="145"/>
      <c r="L299" s="145"/>
      <c r="M299" s="145"/>
      <c r="N299" s="145"/>
      <c r="O299" s="145"/>
    </row>
    <row r="300" spans="1:15" x14ac:dyDescent="0.2">
      <c r="A300" s="132"/>
      <c r="B300" s="171" t="s">
        <v>1065</v>
      </c>
      <c r="C300" s="132"/>
      <c r="D300" s="65"/>
      <c r="E300" s="65"/>
      <c r="F300" s="145"/>
      <c r="G300" s="209"/>
      <c r="H300" s="65"/>
      <c r="I300" s="209"/>
      <c r="J300" s="209"/>
      <c r="K300" s="209"/>
      <c r="L300" s="209"/>
      <c r="M300" s="209"/>
      <c r="N300" s="210"/>
      <c r="O300" s="209"/>
    </row>
    <row r="301" spans="1:15" ht="25.5" x14ac:dyDescent="0.2">
      <c r="A301" s="3">
        <v>1</v>
      </c>
      <c r="B301" s="45" t="s">
        <v>951</v>
      </c>
      <c r="C301" s="20" t="s">
        <v>206</v>
      </c>
      <c r="D301" s="20">
        <v>16</v>
      </c>
      <c r="E301" s="20"/>
      <c r="F301" s="145"/>
      <c r="G301" s="20"/>
      <c r="H301" s="20"/>
      <c r="I301" s="20"/>
      <c r="J301" s="152"/>
      <c r="K301" s="20"/>
      <c r="L301" s="20"/>
      <c r="M301" s="20"/>
      <c r="N301" s="20"/>
      <c r="O301" s="20"/>
    </row>
    <row r="302" spans="1:15" ht="25.5" x14ac:dyDescent="0.2">
      <c r="A302" s="3">
        <v>2</v>
      </c>
      <c r="B302" s="45" t="s">
        <v>963</v>
      </c>
      <c r="C302" s="20" t="s">
        <v>206</v>
      </c>
      <c r="D302" s="20">
        <v>3</v>
      </c>
      <c r="E302" s="20"/>
      <c r="F302" s="145"/>
      <c r="G302" s="20"/>
      <c r="H302" s="20"/>
      <c r="I302" s="20"/>
      <c r="J302" s="20"/>
      <c r="K302" s="20"/>
      <c r="L302" s="20"/>
      <c r="M302" s="20"/>
      <c r="N302" s="20"/>
      <c r="O302" s="20"/>
    </row>
    <row r="303" spans="1:15" x14ac:dyDescent="0.2">
      <c r="A303" s="3">
        <v>3</v>
      </c>
      <c r="B303" s="45" t="s">
        <v>432</v>
      </c>
      <c r="C303" s="153" t="s">
        <v>206</v>
      </c>
      <c r="D303" s="20">
        <v>19</v>
      </c>
      <c r="E303" s="20"/>
      <c r="F303" s="145"/>
      <c r="G303" s="20"/>
      <c r="H303" s="20"/>
      <c r="I303" s="20"/>
      <c r="J303" s="20"/>
      <c r="K303" s="20"/>
      <c r="L303" s="20"/>
      <c r="M303" s="20"/>
      <c r="N303" s="20"/>
      <c r="O303" s="20"/>
    </row>
    <row r="304" spans="1:15" x14ac:dyDescent="0.2">
      <c r="A304" s="3">
        <v>4</v>
      </c>
      <c r="B304" s="45" t="s">
        <v>433</v>
      </c>
      <c r="C304" s="153" t="s">
        <v>206</v>
      </c>
      <c r="D304" s="20">
        <v>19</v>
      </c>
      <c r="E304" s="20"/>
      <c r="F304" s="145"/>
      <c r="G304" s="20"/>
      <c r="H304" s="20"/>
      <c r="I304" s="20"/>
      <c r="J304" s="20"/>
      <c r="K304" s="20"/>
      <c r="L304" s="20"/>
      <c r="M304" s="20"/>
      <c r="N304" s="20"/>
      <c r="O304" s="20"/>
    </row>
    <row r="305" spans="1:15" ht="25.5" x14ac:dyDescent="0.2">
      <c r="A305" s="3">
        <v>5</v>
      </c>
      <c r="B305" s="45" t="s">
        <v>594</v>
      </c>
      <c r="C305" s="20" t="s">
        <v>206</v>
      </c>
      <c r="D305" s="20">
        <v>4</v>
      </c>
      <c r="E305" s="20"/>
      <c r="F305" s="145"/>
      <c r="G305" s="20"/>
      <c r="H305" s="20"/>
      <c r="I305" s="20"/>
      <c r="J305" s="20"/>
      <c r="K305" s="20"/>
      <c r="L305" s="20"/>
      <c r="M305" s="20"/>
      <c r="N305" s="20"/>
      <c r="O305" s="20"/>
    </row>
    <row r="306" spans="1:15" x14ac:dyDescent="0.2">
      <c r="A306" s="3">
        <v>6</v>
      </c>
      <c r="B306" s="45" t="s">
        <v>952</v>
      </c>
      <c r="C306" s="20" t="s">
        <v>206</v>
      </c>
      <c r="D306" s="20">
        <v>12</v>
      </c>
      <c r="E306" s="20"/>
      <c r="F306" s="145"/>
      <c r="G306" s="20"/>
      <c r="H306" s="20"/>
      <c r="I306" s="20"/>
      <c r="J306" s="20"/>
      <c r="K306" s="20"/>
      <c r="L306" s="20"/>
      <c r="M306" s="20"/>
      <c r="N306" s="20"/>
      <c r="O306" s="20"/>
    </row>
    <row r="307" spans="1:15" ht="51" x14ac:dyDescent="0.2">
      <c r="A307" s="3">
        <v>7</v>
      </c>
      <c r="B307" s="163" t="s">
        <v>397</v>
      </c>
      <c r="C307" s="21" t="s">
        <v>138</v>
      </c>
      <c r="D307" s="22">
        <v>0.17</v>
      </c>
      <c r="E307" s="22"/>
      <c r="F307" s="145"/>
      <c r="G307" s="22"/>
      <c r="H307" s="22"/>
      <c r="I307" s="22"/>
      <c r="J307" s="22"/>
      <c r="K307" s="22"/>
      <c r="L307" s="22"/>
      <c r="M307" s="22"/>
      <c r="N307" s="22"/>
      <c r="O307" s="162"/>
    </row>
    <row r="308" spans="1:15" ht="25.5" x14ac:dyDescent="0.2">
      <c r="A308" s="3">
        <v>8</v>
      </c>
      <c r="B308" s="45" t="s">
        <v>398</v>
      </c>
      <c r="C308" s="3" t="s">
        <v>206</v>
      </c>
      <c r="D308" s="20">
        <v>2.69</v>
      </c>
      <c r="E308" s="20"/>
      <c r="F308" s="145"/>
      <c r="G308" s="20"/>
      <c r="H308" s="20"/>
      <c r="I308" s="20"/>
      <c r="J308" s="20"/>
      <c r="K308" s="20"/>
      <c r="L308" s="20"/>
      <c r="M308" s="20"/>
      <c r="N308" s="20"/>
      <c r="O308" s="20"/>
    </row>
    <row r="309" spans="1:15" ht="38.25" x14ac:dyDescent="0.2">
      <c r="A309" s="3">
        <v>9</v>
      </c>
      <c r="B309" s="45" t="s">
        <v>1066</v>
      </c>
      <c r="C309" s="3" t="s">
        <v>138</v>
      </c>
      <c r="D309" s="20">
        <v>3.27</v>
      </c>
      <c r="E309" s="20"/>
      <c r="F309" s="145"/>
      <c r="G309" s="20"/>
      <c r="H309" s="20"/>
      <c r="I309" s="20"/>
      <c r="J309" s="20"/>
      <c r="K309" s="20"/>
      <c r="L309" s="20"/>
      <c r="M309" s="20"/>
      <c r="N309" s="20"/>
      <c r="O309" s="20"/>
    </row>
    <row r="310" spans="1:15" ht="38.25" x14ac:dyDescent="0.2">
      <c r="A310" s="3">
        <v>10</v>
      </c>
      <c r="B310" s="45" t="s">
        <v>1064</v>
      </c>
      <c r="C310" s="3" t="s">
        <v>206</v>
      </c>
      <c r="D310" s="20">
        <v>25.13</v>
      </c>
      <c r="E310" s="20"/>
      <c r="F310" s="145"/>
      <c r="G310" s="20"/>
      <c r="H310" s="20"/>
      <c r="I310" s="20"/>
      <c r="J310" s="20"/>
      <c r="K310" s="20"/>
      <c r="L310" s="20"/>
      <c r="M310" s="20"/>
      <c r="N310" s="20"/>
      <c r="O310" s="20"/>
    </row>
    <row r="311" spans="1:15" ht="25.5" x14ac:dyDescent="0.2">
      <c r="A311" s="3">
        <v>11</v>
      </c>
      <c r="B311" s="45" t="s">
        <v>434</v>
      </c>
      <c r="C311" s="20" t="s">
        <v>206</v>
      </c>
      <c r="D311" s="20">
        <v>6.63</v>
      </c>
      <c r="E311" s="20"/>
      <c r="F311" s="145"/>
      <c r="G311" s="20"/>
      <c r="H311" s="20"/>
      <c r="I311" s="20"/>
      <c r="J311" s="20"/>
      <c r="K311" s="20"/>
      <c r="L311" s="20"/>
      <c r="M311" s="20"/>
      <c r="N311" s="20"/>
      <c r="O311" s="20"/>
    </row>
    <row r="312" spans="1:15" x14ac:dyDescent="0.2">
      <c r="A312" s="3">
        <v>12</v>
      </c>
      <c r="B312" s="155" t="s">
        <v>381</v>
      </c>
      <c r="C312" s="3" t="s">
        <v>208</v>
      </c>
      <c r="D312" s="20">
        <v>134.19999999999999</v>
      </c>
      <c r="E312" s="20"/>
      <c r="F312" s="145"/>
      <c r="G312" s="20"/>
      <c r="H312" s="20"/>
      <c r="I312" s="20"/>
      <c r="J312" s="20"/>
      <c r="K312" s="20"/>
      <c r="L312" s="20"/>
      <c r="M312" s="20"/>
      <c r="N312" s="20"/>
      <c r="O312" s="20"/>
    </row>
    <row r="313" spans="1:15" x14ac:dyDescent="0.2">
      <c r="A313" s="3">
        <v>13</v>
      </c>
      <c r="B313" s="155" t="s">
        <v>1067</v>
      </c>
      <c r="C313" s="3" t="s">
        <v>207</v>
      </c>
      <c r="D313" s="20">
        <v>14</v>
      </c>
      <c r="E313" s="20"/>
      <c r="F313" s="145"/>
      <c r="G313" s="20"/>
      <c r="H313" s="20"/>
      <c r="I313" s="166"/>
      <c r="J313" s="20"/>
      <c r="K313" s="20"/>
      <c r="L313" s="20"/>
      <c r="M313" s="20"/>
      <c r="N313" s="20"/>
      <c r="O313" s="20"/>
    </row>
    <row r="314" spans="1:15" x14ac:dyDescent="0.2">
      <c r="A314" s="3">
        <v>14</v>
      </c>
      <c r="B314" s="155" t="s">
        <v>1068</v>
      </c>
      <c r="C314" s="3" t="s">
        <v>207</v>
      </c>
      <c r="D314" s="20">
        <v>4</v>
      </c>
      <c r="E314" s="20"/>
      <c r="F314" s="145"/>
      <c r="G314" s="20"/>
      <c r="H314" s="20"/>
      <c r="I314" s="166"/>
      <c r="J314" s="20"/>
      <c r="K314" s="20"/>
      <c r="L314" s="20"/>
      <c r="M314" s="20"/>
      <c r="N314" s="20"/>
      <c r="O314" s="20"/>
    </row>
    <row r="315" spans="1:15" ht="25.5" x14ac:dyDescent="0.2">
      <c r="A315" s="3">
        <v>15</v>
      </c>
      <c r="B315" s="155" t="s">
        <v>1069</v>
      </c>
      <c r="C315" s="3" t="s">
        <v>173</v>
      </c>
      <c r="D315" s="20">
        <v>17</v>
      </c>
      <c r="E315" s="20"/>
      <c r="F315" s="145"/>
      <c r="G315" s="20"/>
      <c r="H315" s="20"/>
      <c r="I315" s="20"/>
      <c r="J315" s="20"/>
      <c r="K315" s="20"/>
      <c r="L315" s="20"/>
      <c r="M315" s="20"/>
      <c r="N315" s="20"/>
      <c r="O315" s="20"/>
    </row>
    <row r="316" spans="1:15" x14ac:dyDescent="0.2">
      <c r="A316" s="3">
        <v>16</v>
      </c>
      <c r="B316" s="155" t="s">
        <v>382</v>
      </c>
      <c r="C316" s="3" t="s">
        <v>208</v>
      </c>
      <c r="D316" s="20">
        <v>58</v>
      </c>
      <c r="E316" s="20"/>
      <c r="F316" s="145"/>
      <c r="G316" s="20"/>
      <c r="H316" s="20"/>
      <c r="I316" s="166"/>
      <c r="J316" s="20"/>
      <c r="K316" s="20"/>
      <c r="L316" s="20"/>
      <c r="M316" s="20"/>
      <c r="N316" s="20"/>
      <c r="O316" s="20"/>
    </row>
    <row r="317" spans="1:15" x14ac:dyDescent="0.2">
      <c r="A317" s="3">
        <v>17</v>
      </c>
      <c r="B317" s="155" t="s">
        <v>396</v>
      </c>
      <c r="C317" s="3" t="s">
        <v>138</v>
      </c>
      <c r="D317" s="20">
        <v>0.55000000000000004</v>
      </c>
      <c r="E317" s="20"/>
      <c r="F317" s="145"/>
      <c r="G317" s="20"/>
      <c r="H317" s="20"/>
      <c r="I317" s="166"/>
      <c r="J317" s="20"/>
      <c r="K317" s="20"/>
      <c r="L317" s="20"/>
      <c r="M317" s="20"/>
      <c r="N317" s="20"/>
      <c r="O317" s="20"/>
    </row>
    <row r="318" spans="1:15" x14ac:dyDescent="0.2">
      <c r="A318" s="3">
        <v>18</v>
      </c>
      <c r="B318" s="161" t="s">
        <v>489</v>
      </c>
      <c r="C318" s="21" t="s">
        <v>208</v>
      </c>
      <c r="D318" s="22">
        <v>15</v>
      </c>
      <c r="E318" s="22"/>
      <c r="F318" s="145"/>
      <c r="G318" s="22"/>
      <c r="H318" s="22"/>
      <c r="I318" s="22"/>
      <c r="J318" s="22"/>
      <c r="K318" s="22"/>
      <c r="L318" s="22"/>
      <c r="M318" s="22"/>
      <c r="N318" s="22"/>
      <c r="O318" s="162"/>
    </row>
    <row r="319" spans="1:15" x14ac:dyDescent="0.2">
      <c r="A319" s="3">
        <v>19</v>
      </c>
      <c r="B319" s="161" t="s">
        <v>490</v>
      </c>
      <c r="C319" s="21" t="s">
        <v>208</v>
      </c>
      <c r="D319" s="22">
        <v>15</v>
      </c>
      <c r="E319" s="22"/>
      <c r="F319" s="145"/>
      <c r="G319" s="22"/>
      <c r="H319" s="22"/>
      <c r="I319" s="22"/>
      <c r="J319" s="22"/>
      <c r="K319" s="22"/>
      <c r="L319" s="22"/>
      <c r="M319" s="22"/>
      <c r="N319" s="22"/>
      <c r="O319" s="162"/>
    </row>
    <row r="320" spans="1:15" ht="25.5" x14ac:dyDescent="0.2">
      <c r="A320" s="3">
        <v>20</v>
      </c>
      <c r="B320" s="155" t="s">
        <v>383</v>
      </c>
      <c r="C320" s="3" t="s">
        <v>206</v>
      </c>
      <c r="D320" s="20">
        <v>2</v>
      </c>
      <c r="E320" s="20"/>
      <c r="F320" s="145"/>
      <c r="G320" s="20"/>
      <c r="H320" s="20"/>
      <c r="I320" s="20"/>
      <c r="J320" s="20"/>
      <c r="K320" s="20"/>
      <c r="L320" s="20"/>
      <c r="M320" s="20"/>
      <c r="N320" s="20"/>
      <c r="O320" s="145"/>
    </row>
    <row r="321" spans="1:15" ht="63.75" x14ac:dyDescent="0.2">
      <c r="A321" s="3">
        <v>21</v>
      </c>
      <c r="B321" s="155" t="s">
        <v>1063</v>
      </c>
      <c r="C321" s="3" t="s">
        <v>208</v>
      </c>
      <c r="D321" s="20">
        <v>69</v>
      </c>
      <c r="E321" s="20"/>
      <c r="F321" s="145"/>
      <c r="G321" s="20"/>
      <c r="H321" s="20"/>
      <c r="I321" s="20"/>
      <c r="J321" s="20"/>
      <c r="K321" s="20"/>
      <c r="L321" s="20"/>
      <c r="M321" s="20"/>
      <c r="N321" s="20"/>
      <c r="O321" s="20"/>
    </row>
    <row r="322" spans="1:15" x14ac:dyDescent="0.2">
      <c r="A322" s="3">
        <v>22</v>
      </c>
      <c r="B322" s="155" t="s">
        <v>894</v>
      </c>
      <c r="C322" s="3" t="s">
        <v>173</v>
      </c>
      <c r="D322" s="20">
        <v>18</v>
      </c>
      <c r="E322" s="20"/>
      <c r="F322" s="145"/>
      <c r="G322" s="20"/>
      <c r="H322" s="20"/>
      <c r="I322" s="20"/>
      <c r="J322" s="20"/>
      <c r="K322" s="20"/>
      <c r="L322" s="20"/>
      <c r="M322" s="20"/>
      <c r="N322" s="20"/>
      <c r="O322" s="145"/>
    </row>
    <row r="323" spans="1:15" ht="25.5" x14ac:dyDescent="0.2">
      <c r="A323" s="3">
        <v>23</v>
      </c>
      <c r="B323" s="155" t="s">
        <v>377</v>
      </c>
      <c r="C323" s="3" t="s">
        <v>173</v>
      </c>
      <c r="D323" s="20">
        <v>3</v>
      </c>
      <c r="E323" s="20"/>
      <c r="F323" s="145"/>
      <c r="G323" s="20"/>
      <c r="H323" s="20"/>
      <c r="I323" s="20"/>
      <c r="J323" s="20"/>
      <c r="K323" s="20"/>
      <c r="L323" s="20"/>
      <c r="M323" s="20"/>
      <c r="N323" s="20"/>
      <c r="O323" s="145"/>
    </row>
    <row r="324" spans="1:15" x14ac:dyDescent="0.2">
      <c r="A324" s="3">
        <v>24</v>
      </c>
      <c r="B324" s="155" t="s">
        <v>65</v>
      </c>
      <c r="C324" s="3" t="s">
        <v>208</v>
      </c>
      <c r="D324" s="20">
        <v>8</v>
      </c>
      <c r="E324" s="20"/>
      <c r="F324" s="145"/>
      <c r="G324" s="20"/>
      <c r="H324" s="20"/>
      <c r="I324" s="20"/>
      <c r="J324" s="20"/>
      <c r="K324" s="20"/>
      <c r="L324" s="20"/>
      <c r="M324" s="20"/>
      <c r="N324" s="20"/>
      <c r="O324" s="145"/>
    </row>
    <row r="325" spans="1:15" x14ac:dyDescent="0.2">
      <c r="A325" s="132"/>
      <c r="B325" s="171" t="s">
        <v>619</v>
      </c>
      <c r="C325" s="132"/>
      <c r="D325" s="65"/>
      <c r="E325" s="65"/>
      <c r="F325" s="145"/>
      <c r="G325" s="209"/>
      <c r="H325" s="65"/>
      <c r="I325" s="209"/>
      <c r="J325" s="209"/>
      <c r="K325" s="209"/>
      <c r="L325" s="209"/>
      <c r="M325" s="209"/>
      <c r="N325" s="210"/>
      <c r="O325" s="209"/>
    </row>
    <row r="326" spans="1:15" ht="25.5" x14ac:dyDescent="0.2">
      <c r="A326" s="3">
        <v>1</v>
      </c>
      <c r="B326" s="155" t="s">
        <v>1019</v>
      </c>
      <c r="C326" s="3" t="s">
        <v>206</v>
      </c>
      <c r="D326" s="20">
        <f>0.12+1.54+2.52</f>
        <v>4.18</v>
      </c>
      <c r="E326" s="20"/>
      <c r="F326" s="145"/>
      <c r="G326" s="20"/>
      <c r="H326" s="20"/>
      <c r="I326" s="20"/>
      <c r="J326" s="20"/>
      <c r="K326" s="20"/>
      <c r="L326" s="20"/>
      <c r="M326" s="20"/>
      <c r="N326" s="20"/>
      <c r="O326" s="20"/>
    </row>
    <row r="327" spans="1:15" ht="25.5" x14ac:dyDescent="0.2">
      <c r="A327" s="3">
        <v>2</v>
      </c>
      <c r="B327" s="155" t="s">
        <v>1020</v>
      </c>
      <c r="C327" s="3" t="s">
        <v>208</v>
      </c>
      <c r="D327" s="20">
        <v>136</v>
      </c>
      <c r="E327" s="20"/>
      <c r="F327" s="145"/>
      <c r="G327" s="20"/>
      <c r="H327" s="20"/>
      <c r="I327" s="20"/>
      <c r="J327" s="20"/>
      <c r="K327" s="20"/>
      <c r="L327" s="20"/>
      <c r="M327" s="20"/>
      <c r="N327" s="20"/>
      <c r="O327" s="20"/>
    </row>
    <row r="328" spans="1:15" ht="25.5" x14ac:dyDescent="0.2">
      <c r="A328" s="3">
        <v>3</v>
      </c>
      <c r="B328" s="155" t="s">
        <v>691</v>
      </c>
      <c r="C328" s="3" t="s">
        <v>207</v>
      </c>
      <c r="D328" s="20">
        <v>3</v>
      </c>
      <c r="E328" s="20"/>
      <c r="F328" s="145"/>
      <c r="G328" s="20"/>
      <c r="H328" s="20"/>
      <c r="I328" s="20"/>
      <c r="J328" s="20"/>
      <c r="K328" s="20"/>
      <c r="L328" s="20"/>
      <c r="M328" s="20"/>
      <c r="N328" s="20"/>
      <c r="O328" s="20"/>
    </row>
    <row r="329" spans="1:15" ht="25.5" x14ac:dyDescent="0.2">
      <c r="A329" s="3">
        <v>4</v>
      </c>
      <c r="B329" s="111" t="s">
        <v>73</v>
      </c>
      <c r="C329" s="132" t="s">
        <v>205</v>
      </c>
      <c r="D329" s="65">
        <v>1</v>
      </c>
      <c r="E329" s="65"/>
      <c r="F329" s="145"/>
      <c r="G329" s="20"/>
      <c r="H329" s="20"/>
      <c r="I329" s="20"/>
      <c r="J329" s="20"/>
      <c r="K329" s="20"/>
      <c r="L329" s="20"/>
      <c r="M329" s="20"/>
      <c r="N329" s="20"/>
      <c r="O329" s="20"/>
    </row>
    <row r="330" spans="1:15" ht="25.5" x14ac:dyDescent="0.2">
      <c r="A330" s="3">
        <v>5</v>
      </c>
      <c r="B330" s="111" t="s">
        <v>916</v>
      </c>
      <c r="C330" s="3" t="s">
        <v>208</v>
      </c>
      <c r="D330" s="20">
        <v>4</v>
      </c>
      <c r="E330" s="20"/>
      <c r="F330" s="145"/>
      <c r="G330" s="20"/>
      <c r="H330" s="20"/>
      <c r="I330" s="20"/>
      <c r="J330" s="20"/>
      <c r="K330" s="20"/>
      <c r="L330" s="20"/>
      <c r="M330" s="20"/>
      <c r="N330" s="20"/>
      <c r="O330" s="20"/>
    </row>
    <row r="331" spans="1:15" ht="25.5" x14ac:dyDescent="0.2">
      <c r="A331" s="3">
        <v>6</v>
      </c>
      <c r="B331" s="211" t="s">
        <v>692</v>
      </c>
      <c r="C331" s="212" t="s">
        <v>205</v>
      </c>
      <c r="D331" s="70">
        <v>1</v>
      </c>
      <c r="E331" s="70"/>
      <c r="F331" s="145"/>
      <c r="G331" s="70"/>
      <c r="H331" s="70"/>
      <c r="I331" s="70"/>
      <c r="J331" s="70"/>
      <c r="K331" s="70"/>
      <c r="L331" s="70"/>
      <c r="M331" s="70"/>
      <c r="N331" s="70"/>
      <c r="O331" s="70"/>
    </row>
    <row r="332" spans="1:15" ht="38.25" x14ac:dyDescent="0.2">
      <c r="A332" s="3">
        <v>7</v>
      </c>
      <c r="B332" s="155" t="s">
        <v>693</v>
      </c>
      <c r="C332" s="3" t="s">
        <v>207</v>
      </c>
      <c r="D332" s="20">
        <v>1</v>
      </c>
      <c r="E332" s="20"/>
      <c r="F332" s="145"/>
      <c r="G332" s="20"/>
      <c r="H332" s="20"/>
      <c r="I332" s="166"/>
      <c r="J332" s="166"/>
      <c r="K332" s="166"/>
      <c r="L332" s="166"/>
      <c r="M332" s="166"/>
      <c r="N332" s="167"/>
      <c r="O332" s="166"/>
    </row>
    <row r="333" spans="1:15" ht="38.25" x14ac:dyDescent="0.2">
      <c r="A333" s="3">
        <v>8</v>
      </c>
      <c r="B333" s="168" t="s">
        <v>694</v>
      </c>
      <c r="C333" s="52" t="s">
        <v>207</v>
      </c>
      <c r="D333" s="131">
        <v>1</v>
      </c>
      <c r="E333" s="131"/>
      <c r="F333" s="145"/>
      <c r="G333" s="131"/>
      <c r="H333" s="131"/>
      <c r="I333" s="166"/>
      <c r="J333" s="166"/>
      <c r="K333" s="166"/>
      <c r="L333" s="166"/>
      <c r="M333" s="166"/>
      <c r="N333" s="167"/>
      <c r="O333" s="166"/>
    </row>
    <row r="334" spans="1:15" x14ac:dyDescent="0.2">
      <c r="A334" s="3">
        <v>9</v>
      </c>
      <c r="B334" s="155" t="s">
        <v>979</v>
      </c>
      <c r="C334" s="3" t="s">
        <v>205</v>
      </c>
      <c r="D334" s="20">
        <v>3</v>
      </c>
      <c r="E334" s="20"/>
      <c r="F334" s="145"/>
      <c r="G334" s="20"/>
      <c r="H334" s="20"/>
      <c r="I334" s="20"/>
      <c r="J334" s="20"/>
      <c r="K334" s="20"/>
      <c r="L334" s="20"/>
      <c r="M334" s="20"/>
      <c r="N334" s="20"/>
      <c r="O334" s="145"/>
    </row>
    <row r="335" spans="1:15" x14ac:dyDescent="0.2">
      <c r="A335" s="3">
        <v>10</v>
      </c>
      <c r="B335" s="155" t="s">
        <v>980</v>
      </c>
      <c r="C335" s="3" t="s">
        <v>173</v>
      </c>
      <c r="D335" s="20">
        <v>36</v>
      </c>
      <c r="E335" s="20"/>
      <c r="F335" s="145"/>
      <c r="G335" s="20"/>
      <c r="H335" s="20"/>
      <c r="I335" s="20"/>
      <c r="J335" s="20"/>
      <c r="K335" s="20"/>
      <c r="L335" s="20"/>
      <c r="M335" s="20"/>
      <c r="N335" s="20"/>
      <c r="O335" s="145"/>
    </row>
    <row r="336" spans="1:15" x14ac:dyDescent="0.2">
      <c r="A336" s="3">
        <v>11</v>
      </c>
      <c r="B336" s="155" t="s">
        <v>981</v>
      </c>
      <c r="C336" s="3" t="s">
        <v>207</v>
      </c>
      <c r="D336" s="20">
        <v>44</v>
      </c>
      <c r="E336" s="20"/>
      <c r="F336" s="145"/>
      <c r="G336" s="20"/>
      <c r="H336" s="20"/>
      <c r="I336" s="20"/>
      <c r="J336" s="20"/>
      <c r="K336" s="20"/>
      <c r="L336" s="20"/>
      <c r="M336" s="20"/>
      <c r="N336" s="20"/>
      <c r="O336" s="145"/>
    </row>
    <row r="337" spans="1:15" x14ac:dyDescent="0.2">
      <c r="A337" s="3">
        <v>12</v>
      </c>
      <c r="B337" s="155" t="s">
        <v>964</v>
      </c>
      <c r="C337" s="3" t="s">
        <v>207</v>
      </c>
      <c r="D337" s="20">
        <v>2</v>
      </c>
      <c r="E337" s="20"/>
      <c r="F337" s="145"/>
      <c r="G337" s="20"/>
      <c r="H337" s="20"/>
      <c r="I337" s="20"/>
      <c r="J337" s="20"/>
      <c r="K337" s="20"/>
      <c r="L337" s="20"/>
      <c r="M337" s="20"/>
      <c r="N337" s="20"/>
      <c r="O337" s="145"/>
    </row>
    <row r="338" spans="1:15" x14ac:dyDescent="0.2">
      <c r="A338" s="3">
        <v>13</v>
      </c>
      <c r="B338" s="155" t="s">
        <v>965</v>
      </c>
      <c r="C338" s="3" t="s">
        <v>207</v>
      </c>
      <c r="D338" s="20">
        <v>2</v>
      </c>
      <c r="E338" s="20"/>
      <c r="F338" s="145"/>
      <c r="G338" s="20"/>
      <c r="H338" s="20"/>
      <c r="I338" s="20"/>
      <c r="J338" s="20"/>
      <c r="K338" s="20"/>
      <c r="L338" s="20"/>
      <c r="M338" s="20"/>
      <c r="N338" s="20"/>
      <c r="O338" s="145"/>
    </row>
    <row r="339" spans="1:15" x14ac:dyDescent="0.2">
      <c r="A339" s="3">
        <v>14</v>
      </c>
      <c r="B339" s="155" t="s">
        <v>982</v>
      </c>
      <c r="C339" s="3" t="s">
        <v>207</v>
      </c>
      <c r="D339" s="20">
        <v>12</v>
      </c>
      <c r="E339" s="20"/>
      <c r="F339" s="145"/>
      <c r="G339" s="20"/>
      <c r="H339" s="20"/>
      <c r="I339" s="20"/>
      <c r="J339" s="20"/>
      <c r="K339" s="20"/>
      <c r="L339" s="20"/>
      <c r="M339" s="20"/>
      <c r="N339" s="20"/>
      <c r="O339" s="145"/>
    </row>
    <row r="340" spans="1:15" x14ac:dyDescent="0.2">
      <c r="A340" s="3">
        <v>15</v>
      </c>
      <c r="B340" s="155" t="s">
        <v>983</v>
      </c>
      <c r="C340" s="3" t="s">
        <v>205</v>
      </c>
      <c r="D340" s="20">
        <v>1</v>
      </c>
      <c r="E340" s="20"/>
      <c r="F340" s="145"/>
      <c r="G340" s="20"/>
      <c r="H340" s="20"/>
      <c r="I340" s="20"/>
      <c r="J340" s="20"/>
      <c r="K340" s="20"/>
      <c r="L340" s="20"/>
      <c r="M340" s="20"/>
      <c r="N340" s="20"/>
      <c r="O340" s="145"/>
    </row>
    <row r="341" spans="1:15" s="30" customFormat="1" x14ac:dyDescent="0.2">
      <c r="A341" s="82"/>
      <c r="B341" s="48" t="s">
        <v>204</v>
      </c>
      <c r="C341" s="13"/>
      <c r="D341" s="15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</row>
    <row r="342" spans="1:15" x14ac:dyDescent="0.2">
      <c r="A342" s="13"/>
      <c r="B342" s="213" t="s">
        <v>1136</v>
      </c>
      <c r="C342" s="214"/>
      <c r="D342" s="20"/>
      <c r="E342" s="20"/>
      <c r="F342" s="65"/>
      <c r="G342" s="20"/>
      <c r="H342" s="20"/>
      <c r="I342" s="20"/>
      <c r="J342" s="20"/>
      <c r="K342" s="20"/>
      <c r="L342" s="20"/>
      <c r="M342" s="20"/>
      <c r="N342" s="20"/>
      <c r="O342" s="20"/>
    </row>
    <row r="343" spans="1:15" s="30" customFormat="1" x14ac:dyDescent="0.2">
      <c r="A343" s="82"/>
      <c r="B343" s="216" t="s">
        <v>630</v>
      </c>
      <c r="C343" s="3"/>
      <c r="D343" s="20"/>
      <c r="E343" s="20"/>
      <c r="F343" s="65"/>
      <c r="G343" s="20"/>
      <c r="H343" s="20"/>
      <c r="I343" s="20"/>
      <c r="J343" s="20"/>
      <c r="K343" s="20"/>
      <c r="L343" s="20"/>
      <c r="M343" s="20"/>
      <c r="N343" s="20"/>
      <c r="O343" s="20"/>
    </row>
    <row r="347" spans="1:15" s="31" customFormat="1" ht="18" x14ac:dyDescent="0.2">
      <c r="B347" s="217" t="s">
        <v>1340</v>
      </c>
      <c r="D347" s="218"/>
      <c r="F347" s="217" t="s">
        <v>1342</v>
      </c>
      <c r="G347" s="217"/>
      <c r="H347" s="218"/>
      <c r="I347" s="218"/>
      <c r="J347" s="219"/>
      <c r="K347" s="219"/>
      <c r="L347" s="219"/>
      <c r="M347" s="219"/>
      <c r="N347" s="219"/>
      <c r="O347" s="219"/>
    </row>
    <row r="348" spans="1:15" s="31" customFormat="1" ht="18" x14ac:dyDescent="0.2">
      <c r="B348" s="220" t="s">
        <v>1132</v>
      </c>
      <c r="D348" s="221"/>
      <c r="E348" s="219"/>
      <c r="F348" s="222"/>
      <c r="G348" s="222"/>
      <c r="J348" s="220" t="s">
        <v>1132</v>
      </c>
      <c r="K348" s="219"/>
      <c r="L348" s="223"/>
      <c r="M348" s="223"/>
      <c r="N348" s="223"/>
      <c r="O348" s="219"/>
    </row>
    <row r="349" spans="1:15" s="31" customFormat="1" x14ac:dyDescent="0.2">
      <c r="B349" s="220"/>
      <c r="D349" s="221"/>
      <c r="E349" s="219"/>
      <c r="H349" s="224"/>
      <c r="I349" s="224"/>
      <c r="J349" s="219"/>
      <c r="K349" s="219"/>
      <c r="L349" s="223"/>
      <c r="M349" s="223"/>
      <c r="N349" s="223"/>
      <c r="O349" s="219"/>
    </row>
    <row r="350" spans="1:15" s="31" customFormat="1" x14ac:dyDescent="0.2">
      <c r="B350" s="217" t="s">
        <v>1341</v>
      </c>
      <c r="D350" s="224"/>
      <c r="E350" s="219"/>
      <c r="F350" s="217" t="s">
        <v>1343</v>
      </c>
      <c r="G350" s="217"/>
      <c r="H350" s="219"/>
      <c r="I350" s="219"/>
      <c r="J350" s="219"/>
      <c r="K350" s="219"/>
      <c r="L350" s="223"/>
      <c r="M350" s="223"/>
      <c r="N350" s="223"/>
      <c r="O350" s="219"/>
    </row>
  </sheetData>
  <mergeCells count="21">
    <mergeCell ref="L11:L13"/>
    <mergeCell ref="M11:M13"/>
    <mergeCell ref="N11:N13"/>
    <mergeCell ref="I11:I13"/>
    <mergeCell ref="J11:J13"/>
    <mergeCell ref="J8:L8"/>
    <mergeCell ref="A1:M1"/>
    <mergeCell ref="A2:M2"/>
    <mergeCell ref="J7:L7"/>
    <mergeCell ref="K10:O10"/>
    <mergeCell ref="A10:A13"/>
    <mergeCell ref="B10:B13"/>
    <mergeCell ref="C10:C13"/>
    <mergeCell ref="D10:D13"/>
    <mergeCell ref="E10:J10"/>
    <mergeCell ref="E11:E13"/>
    <mergeCell ref="F11:F13"/>
    <mergeCell ref="G11:G13"/>
    <mergeCell ref="H11:H13"/>
    <mergeCell ref="O11:O13"/>
    <mergeCell ref="K11:K13"/>
  </mergeCells>
  <phoneticPr fontId="2" type="noConversion"/>
  <pageMargins left="0.36" right="0.44" top="0.66" bottom="1" header="0.32" footer="0.5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5"/>
  <sheetViews>
    <sheetView showZeros="0" workbookViewId="0">
      <selection activeCell="H17" sqref="H17"/>
    </sheetView>
  </sheetViews>
  <sheetFormatPr defaultRowHeight="12.75" x14ac:dyDescent="0.2"/>
  <cols>
    <col min="1" max="1" width="3.42578125" style="5" customWidth="1"/>
    <col min="2" max="2" width="45.42578125" style="5" customWidth="1"/>
    <col min="3" max="3" width="5.5703125" style="5" customWidth="1"/>
    <col min="4" max="4" width="7.140625" style="5" customWidth="1"/>
    <col min="5" max="5" width="5.28515625" style="5" customWidth="1"/>
    <col min="6" max="6" width="7" style="5" customWidth="1"/>
    <col min="7" max="7" width="6.7109375" style="5" customWidth="1"/>
    <col min="8" max="9" width="7" style="5" customWidth="1"/>
    <col min="10" max="10" width="5.85546875" style="5" customWidth="1"/>
    <col min="11" max="11" width="6" style="5" customWidth="1"/>
    <col min="12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1037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5" x14ac:dyDescent="0.2">
      <c r="A2" s="315" t="s">
        <v>910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5" x14ac:dyDescent="0.2">
      <c r="A3" s="109" t="s">
        <v>1126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x14ac:dyDescent="0.2">
      <c r="A4" s="5" t="s">
        <v>1144</v>
      </c>
    </row>
    <row r="5" spans="1:15" x14ac:dyDescent="0.2">
      <c r="A5" s="5" t="s">
        <v>844</v>
      </c>
    </row>
    <row r="6" spans="1:15" x14ac:dyDescent="0.2">
      <c r="A6" s="5" t="s">
        <v>1127</v>
      </c>
      <c r="G6" s="5" t="s">
        <v>181</v>
      </c>
      <c r="I6" s="320"/>
      <c r="J6" s="315"/>
      <c r="K6" s="28" t="s">
        <v>626</v>
      </c>
    </row>
    <row r="7" spans="1:15" x14ac:dyDescent="0.2">
      <c r="A7" s="5" t="s">
        <v>1330</v>
      </c>
      <c r="H7" s="6" t="s">
        <v>1130</v>
      </c>
      <c r="I7" s="140"/>
      <c r="J7" s="54"/>
    </row>
    <row r="9" spans="1:15" x14ac:dyDescent="0.2">
      <c r="A9" s="5" t="s">
        <v>1167</v>
      </c>
    </row>
    <row r="10" spans="1:15" s="31" customFormat="1" ht="12.75" customHeight="1" x14ac:dyDescent="0.2">
      <c r="A10" s="317" t="s">
        <v>628</v>
      </c>
      <c r="B10" s="309" t="s">
        <v>182</v>
      </c>
      <c r="C10" s="317" t="s">
        <v>183</v>
      </c>
      <c r="D10" s="318" t="s">
        <v>184</v>
      </c>
      <c r="E10" s="316" t="s">
        <v>185</v>
      </c>
      <c r="F10" s="316"/>
      <c r="G10" s="316"/>
      <c r="H10" s="316"/>
      <c r="I10" s="316"/>
      <c r="J10" s="316"/>
      <c r="K10" s="316" t="s">
        <v>186</v>
      </c>
      <c r="L10" s="316"/>
      <c r="M10" s="316"/>
      <c r="N10" s="316"/>
      <c r="O10" s="316"/>
    </row>
    <row r="11" spans="1:15" s="31" customFormat="1" ht="12.75" customHeight="1" x14ac:dyDescent="0.2">
      <c r="A11" s="317"/>
      <c r="B11" s="319"/>
      <c r="C11" s="317"/>
      <c r="D11" s="318"/>
      <c r="E11" s="318" t="s">
        <v>187</v>
      </c>
      <c r="F11" s="318" t="s">
        <v>91</v>
      </c>
      <c r="G11" s="318" t="s">
        <v>92</v>
      </c>
      <c r="H11" s="318" t="s">
        <v>93</v>
      </c>
      <c r="I11" s="318" t="s">
        <v>94</v>
      </c>
      <c r="J11" s="318" t="s">
        <v>95</v>
      </c>
      <c r="K11" s="318" t="s">
        <v>96</v>
      </c>
      <c r="L11" s="318" t="s">
        <v>97</v>
      </c>
      <c r="M11" s="318" t="s">
        <v>98</v>
      </c>
      <c r="N11" s="318" t="s">
        <v>94</v>
      </c>
      <c r="O11" s="318" t="s">
        <v>99</v>
      </c>
    </row>
    <row r="12" spans="1:15" s="31" customFormat="1" ht="12.75" customHeight="1" x14ac:dyDescent="0.2">
      <c r="A12" s="317"/>
      <c r="B12" s="319"/>
      <c r="C12" s="317"/>
      <c r="D12" s="318"/>
      <c r="E12" s="318" t="s">
        <v>100</v>
      </c>
      <c r="F12" s="318" t="s">
        <v>101</v>
      </c>
      <c r="G12" s="318" t="s">
        <v>102</v>
      </c>
      <c r="H12" s="318"/>
      <c r="I12" s="318"/>
      <c r="J12" s="318"/>
      <c r="K12" s="318"/>
      <c r="L12" s="318" t="s">
        <v>102</v>
      </c>
      <c r="M12" s="318"/>
      <c r="N12" s="318"/>
      <c r="O12" s="318"/>
    </row>
    <row r="13" spans="1:15" s="31" customFormat="1" x14ac:dyDescent="0.2">
      <c r="A13" s="317"/>
      <c r="B13" s="310"/>
      <c r="C13" s="317"/>
      <c r="D13" s="318"/>
      <c r="E13" s="318" t="s">
        <v>103</v>
      </c>
      <c r="F13" s="318" t="s">
        <v>104</v>
      </c>
      <c r="G13" s="318" t="s">
        <v>625</v>
      </c>
      <c r="H13" s="318" t="s">
        <v>626</v>
      </c>
      <c r="I13" s="318" t="s">
        <v>626</v>
      </c>
      <c r="J13" s="318" t="s">
        <v>626</v>
      </c>
      <c r="K13" s="318" t="s">
        <v>627</v>
      </c>
      <c r="L13" s="318" t="s">
        <v>625</v>
      </c>
      <c r="M13" s="318" t="s">
        <v>626</v>
      </c>
      <c r="N13" s="318" t="s">
        <v>626</v>
      </c>
      <c r="O13" s="318"/>
    </row>
    <row r="14" spans="1:15" x14ac:dyDescent="0.2">
      <c r="A14" s="13"/>
      <c r="B14" s="41" t="s">
        <v>1090</v>
      </c>
      <c r="C14" s="42"/>
      <c r="D14" s="4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3">
        <v>1</v>
      </c>
      <c r="B15" s="26" t="s">
        <v>911</v>
      </c>
      <c r="C15" s="21" t="s">
        <v>205</v>
      </c>
      <c r="D15" s="23">
        <v>1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">
      <c r="A16" s="3">
        <v>2</v>
      </c>
      <c r="B16" s="26" t="s">
        <v>912</v>
      </c>
      <c r="C16" s="21" t="s">
        <v>205</v>
      </c>
      <c r="D16" s="23">
        <v>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x14ac:dyDescent="0.2">
      <c r="A17" s="3">
        <v>3</v>
      </c>
      <c r="B17" s="26" t="s">
        <v>913</v>
      </c>
      <c r="C17" s="21" t="s">
        <v>205</v>
      </c>
      <c r="D17" s="23">
        <v>1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x14ac:dyDescent="0.2">
      <c r="A18" s="3">
        <v>4</v>
      </c>
      <c r="B18" s="26" t="s">
        <v>931</v>
      </c>
      <c r="C18" s="21" t="s">
        <v>173</v>
      </c>
      <c r="D18" s="23">
        <v>35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x14ac:dyDescent="0.2">
      <c r="A19" s="3">
        <v>5</v>
      </c>
      <c r="B19" s="26" t="s">
        <v>914</v>
      </c>
      <c r="C19" s="21" t="s">
        <v>173</v>
      </c>
      <c r="D19" s="158">
        <v>85</v>
      </c>
      <c r="E19" s="158"/>
      <c r="F19" s="23"/>
      <c r="G19" s="23"/>
      <c r="H19" s="158"/>
      <c r="I19" s="23"/>
      <c r="J19" s="23"/>
      <c r="K19" s="23"/>
      <c r="L19" s="23"/>
      <c r="M19" s="23"/>
      <c r="N19" s="23"/>
      <c r="O19" s="23"/>
    </row>
    <row r="20" spans="1:15" x14ac:dyDescent="0.2">
      <c r="A20" s="3">
        <v>6</v>
      </c>
      <c r="B20" s="26" t="s">
        <v>1091</v>
      </c>
      <c r="C20" s="21" t="s">
        <v>173</v>
      </c>
      <c r="D20" s="23">
        <v>75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x14ac:dyDescent="0.2">
      <c r="A21" s="3">
        <v>8</v>
      </c>
      <c r="B21" s="26" t="s">
        <v>1093</v>
      </c>
      <c r="C21" s="21" t="s">
        <v>173</v>
      </c>
      <c r="D21" s="23">
        <v>35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x14ac:dyDescent="0.2">
      <c r="A22" s="3">
        <v>9</v>
      </c>
      <c r="B22" s="26" t="s">
        <v>1094</v>
      </c>
      <c r="C22" s="21" t="s">
        <v>173</v>
      </c>
      <c r="D22" s="23">
        <v>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x14ac:dyDescent="0.2">
      <c r="A23" s="3">
        <v>10</v>
      </c>
      <c r="B23" s="26" t="s">
        <v>1095</v>
      </c>
      <c r="C23" s="21" t="s">
        <v>173</v>
      </c>
      <c r="D23" s="23">
        <v>650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x14ac:dyDescent="0.2">
      <c r="A24" s="3">
        <v>11</v>
      </c>
      <c r="B24" s="26" t="s">
        <v>736</v>
      </c>
      <c r="C24" s="21" t="s">
        <v>173</v>
      </c>
      <c r="D24" s="23">
        <v>1800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x14ac:dyDescent="0.2">
      <c r="A25" s="3">
        <v>12</v>
      </c>
      <c r="B25" s="26" t="s">
        <v>1096</v>
      </c>
      <c r="C25" s="21" t="s">
        <v>173</v>
      </c>
      <c r="D25" s="23">
        <v>1900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x14ac:dyDescent="0.2">
      <c r="A26" s="3">
        <v>13</v>
      </c>
      <c r="B26" s="26" t="s">
        <v>915</v>
      </c>
      <c r="C26" s="21" t="s">
        <v>207</v>
      </c>
      <c r="D26" s="23">
        <v>31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x14ac:dyDescent="0.2">
      <c r="A27" s="3">
        <v>14</v>
      </c>
      <c r="B27" s="26" t="s">
        <v>737</v>
      </c>
      <c r="C27" s="21" t="s">
        <v>207</v>
      </c>
      <c r="D27" s="23">
        <v>72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x14ac:dyDescent="0.2">
      <c r="A28" s="3">
        <v>15</v>
      </c>
      <c r="B28" s="26" t="s">
        <v>535</v>
      </c>
      <c r="C28" s="21" t="s">
        <v>207</v>
      </c>
      <c r="D28" s="23">
        <v>2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x14ac:dyDescent="0.2">
      <c r="A29" s="3">
        <v>16</v>
      </c>
      <c r="B29" s="26" t="s">
        <v>536</v>
      </c>
      <c r="C29" s="21" t="s">
        <v>207</v>
      </c>
      <c r="D29" s="23">
        <v>60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2">
      <c r="A30" s="3">
        <v>17</v>
      </c>
      <c r="B30" s="26" t="s">
        <v>537</v>
      </c>
      <c r="C30" s="21" t="s">
        <v>207</v>
      </c>
      <c r="D30" s="23">
        <v>58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2">
      <c r="A31" s="3">
        <v>18</v>
      </c>
      <c r="B31" s="26" t="s">
        <v>140</v>
      </c>
      <c r="C31" s="21" t="s">
        <v>207</v>
      </c>
      <c r="D31" s="23">
        <v>13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2">
      <c r="A32" s="3">
        <v>19</v>
      </c>
      <c r="B32" s="26" t="s">
        <v>722</v>
      </c>
      <c r="C32" s="21" t="s">
        <v>207</v>
      </c>
      <c r="D32" s="23">
        <v>8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">
      <c r="A33" s="3">
        <v>20</v>
      </c>
      <c r="B33" s="26" t="s">
        <v>366</v>
      </c>
      <c r="C33" s="21" t="s">
        <v>207</v>
      </c>
      <c r="D33" s="23">
        <v>5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x14ac:dyDescent="0.2">
      <c r="A34" s="3">
        <v>21</v>
      </c>
      <c r="B34" s="26" t="s">
        <v>723</v>
      </c>
      <c r="C34" s="21" t="s">
        <v>207</v>
      </c>
      <c r="D34" s="23">
        <v>11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2">
      <c r="A35" s="3">
        <v>22</v>
      </c>
      <c r="B35" s="26" t="s">
        <v>724</v>
      </c>
      <c r="C35" s="21" t="s">
        <v>207</v>
      </c>
      <c r="D35" s="23">
        <v>4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A36" s="3">
        <v>23</v>
      </c>
      <c r="B36" s="26" t="s">
        <v>538</v>
      </c>
      <c r="C36" s="21" t="s">
        <v>207</v>
      </c>
      <c r="D36" s="23">
        <v>1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 ht="25.5" x14ac:dyDescent="0.2">
      <c r="A37" s="3">
        <v>24</v>
      </c>
      <c r="B37" s="26" t="s">
        <v>726</v>
      </c>
      <c r="C37" s="21" t="s">
        <v>207</v>
      </c>
      <c r="D37" s="23">
        <v>74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 ht="25.5" x14ac:dyDescent="0.2">
      <c r="A38" s="3">
        <v>25</v>
      </c>
      <c r="B38" s="26" t="s">
        <v>727</v>
      </c>
      <c r="C38" s="21" t="s">
        <v>207</v>
      </c>
      <c r="D38" s="23">
        <v>8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 x14ac:dyDescent="0.2">
      <c r="A39" s="3">
        <v>26</v>
      </c>
      <c r="B39" s="26" t="s">
        <v>728</v>
      </c>
      <c r="C39" s="21" t="s">
        <v>207</v>
      </c>
      <c r="D39" s="23">
        <v>31</v>
      </c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 ht="25.5" x14ac:dyDescent="0.2">
      <c r="A40" s="3">
        <v>27</v>
      </c>
      <c r="B40" s="26" t="s">
        <v>1112</v>
      </c>
      <c r="C40" s="21" t="s">
        <v>207</v>
      </c>
      <c r="D40" s="23">
        <v>26</v>
      </c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 ht="25.5" x14ac:dyDescent="0.2">
      <c r="A41" s="3">
        <v>28</v>
      </c>
      <c r="B41" s="26" t="s">
        <v>1113</v>
      </c>
      <c r="C41" s="21" t="s">
        <v>207</v>
      </c>
      <c r="D41" s="23">
        <v>23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x14ac:dyDescent="0.2">
      <c r="A42" s="3">
        <v>29</v>
      </c>
      <c r="B42" s="26" t="s">
        <v>1114</v>
      </c>
      <c r="C42" s="21" t="s">
        <v>207</v>
      </c>
      <c r="D42" s="23">
        <v>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A43" s="3">
        <v>30</v>
      </c>
      <c r="B43" s="26" t="s">
        <v>539</v>
      </c>
      <c r="C43" s="21" t="s">
        <v>207</v>
      </c>
      <c r="D43" s="23">
        <v>18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t="25.5" x14ac:dyDescent="0.2">
      <c r="A44" s="3">
        <v>31</v>
      </c>
      <c r="B44" s="45" t="s">
        <v>992</v>
      </c>
      <c r="C44" s="194" t="s">
        <v>207</v>
      </c>
      <c r="D44" s="23">
        <v>7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x14ac:dyDescent="0.2">
      <c r="A45" s="3">
        <v>32</v>
      </c>
      <c r="B45" s="26" t="s">
        <v>505</v>
      </c>
      <c r="C45" s="194" t="s">
        <v>207</v>
      </c>
      <c r="D45" s="23">
        <v>10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x14ac:dyDescent="0.2">
      <c r="A46" s="3">
        <v>33</v>
      </c>
      <c r="B46" s="26" t="s">
        <v>506</v>
      </c>
      <c r="C46" s="194" t="s">
        <v>207</v>
      </c>
      <c r="D46" s="23">
        <v>1</v>
      </c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x14ac:dyDescent="0.2">
      <c r="A47" s="3">
        <v>34</v>
      </c>
      <c r="B47" s="26" t="s">
        <v>1097</v>
      </c>
      <c r="C47" s="194" t="s">
        <v>207</v>
      </c>
      <c r="D47" s="195">
        <v>50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x14ac:dyDescent="0.2">
      <c r="A48" s="3">
        <v>35</v>
      </c>
      <c r="B48" s="26" t="s">
        <v>1098</v>
      </c>
      <c r="C48" s="303" t="s">
        <v>207</v>
      </c>
      <c r="D48" s="304">
        <v>150</v>
      </c>
      <c r="E48" s="169"/>
      <c r="F48" s="23"/>
      <c r="G48" s="23"/>
      <c r="H48" s="169"/>
      <c r="I48" s="23"/>
      <c r="J48" s="23"/>
      <c r="K48" s="23"/>
      <c r="L48" s="23"/>
      <c r="M48" s="23"/>
      <c r="N48" s="23"/>
      <c r="O48" s="23"/>
    </row>
    <row r="49" spans="1:15" x14ac:dyDescent="0.2">
      <c r="A49" s="3">
        <v>36</v>
      </c>
      <c r="B49" s="26" t="s">
        <v>508</v>
      </c>
      <c r="C49" s="303" t="s">
        <v>207</v>
      </c>
      <c r="D49" s="117">
        <v>100</v>
      </c>
      <c r="E49" s="169"/>
      <c r="F49" s="23"/>
      <c r="G49" s="23"/>
      <c r="H49" s="4"/>
      <c r="I49" s="23"/>
      <c r="J49" s="23"/>
      <c r="K49" s="23"/>
      <c r="L49" s="23"/>
      <c r="M49" s="23"/>
      <c r="N49" s="23"/>
      <c r="O49" s="23"/>
    </row>
    <row r="50" spans="1:15" x14ac:dyDescent="0.2">
      <c r="A50" s="3">
        <v>37</v>
      </c>
      <c r="B50" s="26" t="s">
        <v>509</v>
      </c>
      <c r="C50" s="303" t="s">
        <v>207</v>
      </c>
      <c r="D50" s="117">
        <v>250</v>
      </c>
      <c r="E50" s="169"/>
      <c r="F50" s="23"/>
      <c r="G50" s="23"/>
      <c r="H50" s="4"/>
      <c r="I50" s="23"/>
      <c r="J50" s="23"/>
      <c r="K50" s="23"/>
      <c r="L50" s="23"/>
      <c r="M50" s="23"/>
      <c r="N50" s="23"/>
      <c r="O50" s="23"/>
    </row>
    <row r="51" spans="1:15" x14ac:dyDescent="0.2">
      <c r="A51" s="3">
        <v>38</v>
      </c>
      <c r="B51" s="26" t="s">
        <v>367</v>
      </c>
      <c r="C51" s="303" t="s">
        <v>207</v>
      </c>
      <c r="D51" s="119">
        <v>120</v>
      </c>
      <c r="E51" s="169"/>
      <c r="F51" s="23"/>
      <c r="G51" s="23"/>
      <c r="H51" s="190"/>
      <c r="I51" s="23"/>
      <c r="J51" s="23"/>
      <c r="K51" s="23"/>
      <c r="L51" s="23"/>
      <c r="M51" s="23"/>
      <c r="N51" s="23"/>
      <c r="O51" s="23"/>
    </row>
    <row r="52" spans="1:15" ht="12.75" customHeight="1" x14ac:dyDescent="0.2">
      <c r="A52" s="3">
        <v>39</v>
      </c>
      <c r="B52" s="26" t="s">
        <v>368</v>
      </c>
      <c r="C52" s="303" t="s">
        <v>207</v>
      </c>
      <c r="D52" s="119">
        <v>70</v>
      </c>
      <c r="E52" s="169"/>
      <c r="F52" s="23"/>
      <c r="G52" s="23"/>
      <c r="H52" s="190"/>
      <c r="I52" s="23"/>
      <c r="J52" s="23"/>
      <c r="K52" s="23"/>
      <c r="L52" s="23"/>
      <c r="M52" s="23"/>
      <c r="N52" s="23"/>
      <c r="O52" s="23"/>
    </row>
    <row r="53" spans="1:15" x14ac:dyDescent="0.2">
      <c r="A53" s="3">
        <v>40</v>
      </c>
      <c r="B53" s="26" t="s">
        <v>689</v>
      </c>
      <c r="C53" s="303" t="s">
        <v>205</v>
      </c>
      <c r="D53" s="119">
        <v>1</v>
      </c>
      <c r="E53" s="169"/>
      <c r="F53" s="23"/>
      <c r="G53" s="23"/>
      <c r="H53" s="190"/>
      <c r="I53" s="23"/>
      <c r="J53" s="23"/>
      <c r="K53" s="23"/>
      <c r="L53" s="23"/>
      <c r="M53" s="23"/>
      <c r="N53" s="23"/>
      <c r="O53" s="23"/>
    </row>
    <row r="54" spans="1:15" x14ac:dyDescent="0.2">
      <c r="A54" s="3">
        <v>41</v>
      </c>
      <c r="B54" s="26" t="s">
        <v>993</v>
      </c>
      <c r="C54" s="303" t="s">
        <v>205</v>
      </c>
      <c r="D54" s="119">
        <v>1</v>
      </c>
      <c r="E54" s="169"/>
      <c r="F54" s="23"/>
      <c r="G54" s="23"/>
      <c r="H54" s="190"/>
      <c r="I54" s="23"/>
      <c r="J54" s="23"/>
      <c r="K54" s="23"/>
      <c r="L54" s="23"/>
      <c r="M54" s="23"/>
      <c r="N54" s="23"/>
      <c r="O54" s="23"/>
    </row>
    <row r="55" spans="1:15" x14ac:dyDescent="0.2">
      <c r="A55" s="13"/>
      <c r="B55" s="276" t="s">
        <v>1051</v>
      </c>
      <c r="C55" s="194"/>
      <c r="D55" s="195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15" x14ac:dyDescent="0.2">
      <c r="A56" s="13"/>
      <c r="B56" s="276" t="s">
        <v>1052</v>
      </c>
      <c r="C56" s="248"/>
      <c r="D56" s="195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x14ac:dyDescent="0.2">
      <c r="A57" s="13"/>
      <c r="B57" s="276" t="s">
        <v>1053</v>
      </c>
      <c r="C57" s="194"/>
      <c r="D57" s="195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x14ac:dyDescent="0.2">
      <c r="D58" s="54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</row>
    <row r="59" spans="1:15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5" x14ac:dyDescent="0.2">
      <c r="D60" s="54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</row>
    <row r="61" spans="1:15" s="31" customFormat="1" ht="18" x14ac:dyDescent="0.2">
      <c r="B61" s="217" t="s">
        <v>1340</v>
      </c>
      <c r="D61" s="218"/>
      <c r="F61" s="217" t="s">
        <v>1342</v>
      </c>
      <c r="G61" s="217"/>
      <c r="H61" s="218"/>
      <c r="I61" s="218"/>
      <c r="J61" s="219"/>
      <c r="K61" s="219"/>
      <c r="L61" s="219"/>
      <c r="M61" s="219"/>
      <c r="N61" s="219"/>
      <c r="O61" s="219"/>
    </row>
    <row r="62" spans="1:15" s="31" customFormat="1" ht="18" x14ac:dyDescent="0.2">
      <c r="B62" s="220" t="s">
        <v>1132</v>
      </c>
      <c r="D62" s="221"/>
      <c r="E62" s="219"/>
      <c r="F62" s="222"/>
      <c r="G62" s="222"/>
      <c r="J62" s="220" t="s">
        <v>1132</v>
      </c>
      <c r="K62" s="219"/>
      <c r="L62" s="223"/>
      <c r="M62" s="223"/>
      <c r="N62" s="223"/>
      <c r="O62" s="219"/>
    </row>
    <row r="63" spans="1:15" s="31" customFormat="1" x14ac:dyDescent="0.2">
      <c r="B63" s="220"/>
      <c r="D63" s="221"/>
      <c r="E63" s="219"/>
      <c r="H63" s="224"/>
      <c r="I63" s="224"/>
      <c r="J63" s="219"/>
      <c r="K63" s="219"/>
      <c r="L63" s="223"/>
      <c r="M63" s="223"/>
      <c r="N63" s="223"/>
      <c r="O63" s="219"/>
    </row>
    <row r="64" spans="1:15" s="31" customFormat="1" x14ac:dyDescent="0.2">
      <c r="B64" s="217" t="s">
        <v>1341</v>
      </c>
      <c r="D64" s="224"/>
      <c r="E64" s="219"/>
      <c r="F64" s="217" t="s">
        <v>1343</v>
      </c>
      <c r="G64" s="217"/>
      <c r="H64" s="219"/>
      <c r="I64" s="219"/>
      <c r="J64" s="219"/>
      <c r="K64" s="219"/>
      <c r="L64" s="223"/>
      <c r="M64" s="223"/>
      <c r="N64" s="223"/>
      <c r="O64" s="219"/>
    </row>
    <row r="65" spans="4:4" x14ac:dyDescent="0.2">
      <c r="D65" s="19"/>
    </row>
  </sheetData>
  <mergeCells count="20">
    <mergeCell ref="L11:L13"/>
    <mergeCell ref="A1:O1"/>
    <mergeCell ref="A2:O2"/>
    <mergeCell ref="N11:N13"/>
    <mergeCell ref="O11:O13"/>
    <mergeCell ref="K10:O10"/>
    <mergeCell ref="E11:E13"/>
    <mergeCell ref="D10:D13"/>
    <mergeCell ref="A10:A13"/>
    <mergeCell ref="B10:B13"/>
    <mergeCell ref="C10:C13"/>
    <mergeCell ref="M11:M13"/>
    <mergeCell ref="E10:J10"/>
    <mergeCell ref="G11:G13"/>
    <mergeCell ref="H11:H13"/>
    <mergeCell ref="I11:I13"/>
    <mergeCell ref="J11:J13"/>
    <mergeCell ref="F11:F13"/>
    <mergeCell ref="K11:K13"/>
    <mergeCell ref="I6:J6"/>
  </mergeCells>
  <phoneticPr fontId="2" type="noConversion"/>
  <pageMargins left="0.55000000000000004" right="0.48" top="0.31" bottom="0.51" header="0.2" footer="0.21"/>
  <pageSetup paperSize="9" orientation="landscape" horizontalDpi="300" verticalDpi="300" r:id="rId1"/>
  <headerFooter alignWithMargins="0">
    <oddFooter>Page 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2"/>
  <sheetViews>
    <sheetView showZeros="0" workbookViewId="0">
      <selection activeCell="I19" sqref="I19"/>
    </sheetView>
  </sheetViews>
  <sheetFormatPr defaultRowHeight="12.75" x14ac:dyDescent="0.2"/>
  <cols>
    <col min="1" max="1" width="3.710937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978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1166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</row>
    <row r="5" spans="1:15" x14ac:dyDescent="0.2">
      <c r="A5" s="5" t="s">
        <v>1144</v>
      </c>
    </row>
    <row r="6" spans="1:15" x14ac:dyDescent="0.2">
      <c r="A6" s="5" t="s">
        <v>844</v>
      </c>
    </row>
    <row r="7" spans="1:15" x14ac:dyDescent="0.2">
      <c r="A7" s="5" t="s">
        <v>1127</v>
      </c>
      <c r="E7" s="277"/>
      <c r="F7" s="277"/>
      <c r="G7" s="5" t="s">
        <v>181</v>
      </c>
      <c r="I7" s="320"/>
      <c r="J7" s="315"/>
      <c r="K7" s="28" t="s">
        <v>626</v>
      </c>
    </row>
    <row r="8" spans="1:15" x14ac:dyDescent="0.2">
      <c r="A8" s="5" t="s">
        <v>1330</v>
      </c>
      <c r="E8" s="277"/>
      <c r="F8" s="277"/>
      <c r="H8" s="6" t="s">
        <v>1130</v>
      </c>
      <c r="I8" s="140"/>
      <c r="J8" s="54"/>
    </row>
    <row r="9" spans="1:15" x14ac:dyDescent="0.2">
      <c r="E9" s="277"/>
      <c r="F9" s="277"/>
      <c r="G9" s="109"/>
      <c r="H9" s="109"/>
      <c r="I9" s="109"/>
      <c r="J9" s="109"/>
    </row>
    <row r="10" spans="1:15" x14ac:dyDescent="0.2">
      <c r="A10" s="5" t="s">
        <v>1167</v>
      </c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12.75" customHeight="1" x14ac:dyDescent="0.2">
      <c r="A15" s="3">
        <v>1</v>
      </c>
      <c r="B15" s="26" t="s">
        <v>511</v>
      </c>
      <c r="C15" s="21" t="s">
        <v>173</v>
      </c>
      <c r="D15" s="23">
        <v>230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ht="12.75" customHeight="1" x14ac:dyDescent="0.2">
      <c r="A16" s="3">
        <v>2</v>
      </c>
      <c r="B16" s="26" t="s">
        <v>512</v>
      </c>
      <c r="C16" s="21" t="s">
        <v>207</v>
      </c>
      <c r="D16" s="23">
        <v>170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1:15" ht="12.75" customHeight="1" x14ac:dyDescent="0.2">
      <c r="A17" s="3">
        <v>3</v>
      </c>
      <c r="B17" s="26" t="s">
        <v>995</v>
      </c>
      <c r="C17" s="21" t="s">
        <v>207</v>
      </c>
      <c r="D17" s="23">
        <v>60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12.75" customHeight="1" x14ac:dyDescent="0.2">
      <c r="A18" s="3">
        <v>4</v>
      </c>
      <c r="B18" s="278" t="s">
        <v>996</v>
      </c>
      <c r="C18" s="21" t="s">
        <v>207</v>
      </c>
      <c r="D18" s="195">
        <v>22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1:15" ht="12.75" customHeight="1" x14ac:dyDescent="0.2">
      <c r="A19" s="3">
        <v>5</v>
      </c>
      <c r="B19" s="278" t="s">
        <v>997</v>
      </c>
      <c r="C19" s="21" t="s">
        <v>207</v>
      </c>
      <c r="D19" s="195">
        <v>12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1:15" ht="12.75" customHeight="1" x14ac:dyDescent="0.2">
      <c r="A20" s="3">
        <v>6</v>
      </c>
      <c r="B20" s="278" t="s">
        <v>998</v>
      </c>
      <c r="C20" s="194" t="s">
        <v>207</v>
      </c>
      <c r="D20" s="195">
        <v>6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5" ht="27.75" customHeight="1" x14ac:dyDescent="0.2">
      <c r="A21" s="3">
        <v>7</v>
      </c>
      <c r="B21" s="278" t="s">
        <v>513</v>
      </c>
      <c r="C21" s="194" t="s">
        <v>205</v>
      </c>
      <c r="D21" s="195">
        <v>1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1:15" ht="25.5" customHeight="1" x14ac:dyDescent="0.2">
      <c r="A22" s="3">
        <v>8</v>
      </c>
      <c r="B22" s="278" t="s">
        <v>514</v>
      </c>
      <c r="C22" s="194" t="s">
        <v>205</v>
      </c>
      <c r="D22" s="195">
        <v>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 ht="39.75" customHeight="1" x14ac:dyDescent="0.2">
      <c r="A23" s="3"/>
      <c r="B23" s="278" t="s">
        <v>540</v>
      </c>
      <c r="C23" s="194" t="s">
        <v>205</v>
      </c>
      <c r="D23" s="195">
        <v>13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 ht="12.75" customHeight="1" x14ac:dyDescent="0.2">
      <c r="A24" s="3">
        <v>11</v>
      </c>
      <c r="B24" s="26" t="s">
        <v>517</v>
      </c>
      <c r="C24" s="21" t="s">
        <v>173</v>
      </c>
      <c r="D24" s="23">
        <v>220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 ht="12.75" customHeight="1" x14ac:dyDescent="0.2">
      <c r="A25" s="3">
        <v>12</v>
      </c>
      <c r="B25" s="26" t="s">
        <v>518</v>
      </c>
      <c r="C25" s="21" t="s">
        <v>207</v>
      </c>
      <c r="D25" s="23">
        <v>20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 ht="12.75" customHeight="1" x14ac:dyDescent="0.2">
      <c r="A26" s="3">
        <v>13</v>
      </c>
      <c r="B26" s="26" t="s">
        <v>541</v>
      </c>
      <c r="C26" s="21"/>
      <c r="D26" s="23">
        <v>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 ht="12.75" customHeight="1" x14ac:dyDescent="0.2">
      <c r="A27" s="3">
        <v>14</v>
      </c>
      <c r="B27" s="26" t="s">
        <v>364</v>
      </c>
      <c r="C27" s="21" t="s">
        <v>205</v>
      </c>
      <c r="D27" s="23">
        <v>4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 ht="12.75" customHeight="1" x14ac:dyDescent="0.2">
      <c r="A28" s="3">
        <v>15</v>
      </c>
      <c r="B28" s="26" t="s">
        <v>521</v>
      </c>
      <c r="C28" s="21" t="s">
        <v>173</v>
      </c>
      <c r="D28" s="23">
        <v>220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 ht="12.75" customHeight="1" x14ac:dyDescent="0.2">
      <c r="A29" s="3">
        <v>16</v>
      </c>
      <c r="B29" s="26" t="s">
        <v>365</v>
      </c>
      <c r="C29" s="21" t="s">
        <v>207</v>
      </c>
      <c r="D29" s="23">
        <v>1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ht="12.75" customHeight="1" x14ac:dyDescent="0.2">
      <c r="A30" s="3">
        <v>17</v>
      </c>
      <c r="B30" s="26" t="s">
        <v>520</v>
      </c>
      <c r="C30" s="21" t="s">
        <v>173</v>
      </c>
      <c r="D30" s="23">
        <v>30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ht="12.75" customHeight="1" x14ac:dyDescent="0.2">
      <c r="A31" s="3">
        <v>18</v>
      </c>
      <c r="B31" s="26" t="s">
        <v>689</v>
      </c>
      <c r="C31" s="21" t="s">
        <v>205</v>
      </c>
      <c r="D31" s="23">
        <v>1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ht="12.75" customHeight="1" x14ac:dyDescent="0.2">
      <c r="A32" s="3">
        <v>19</v>
      </c>
      <c r="B32" s="26" t="s">
        <v>993</v>
      </c>
      <c r="C32" s="21" t="s">
        <v>987</v>
      </c>
      <c r="D32" s="23">
        <v>25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ht="12.75" customHeight="1" x14ac:dyDescent="0.2">
      <c r="A33" s="3"/>
      <c r="B33" s="276" t="s">
        <v>1051</v>
      </c>
      <c r="C33" s="194"/>
      <c r="D33" s="195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 ht="12.75" customHeight="1" x14ac:dyDescent="0.2">
      <c r="A34" s="3"/>
      <c r="B34" s="276" t="s">
        <v>1052</v>
      </c>
      <c r="C34" s="248"/>
      <c r="D34" s="195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12.75" customHeight="1" x14ac:dyDescent="0.2">
      <c r="A35" s="3"/>
      <c r="B35" s="279" t="s">
        <v>1053</v>
      </c>
      <c r="C35" s="194"/>
      <c r="D35" s="195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x14ac:dyDescent="0.2">
      <c r="D37" s="54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2">
      <c r="D38" s="54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s="31" customFormat="1" ht="18" x14ac:dyDescent="0.2">
      <c r="B39" s="217" t="s">
        <v>1340</v>
      </c>
      <c r="D39" s="218"/>
      <c r="F39" s="217" t="s">
        <v>1342</v>
      </c>
      <c r="G39" s="217"/>
      <c r="H39" s="218"/>
      <c r="I39" s="218"/>
      <c r="J39" s="219"/>
      <c r="K39" s="219"/>
      <c r="L39" s="219"/>
      <c r="M39" s="219"/>
      <c r="N39" s="219"/>
      <c r="O39" s="219"/>
    </row>
    <row r="40" spans="1:15" s="31" customFormat="1" ht="18" x14ac:dyDescent="0.2">
      <c r="B40" s="220" t="s">
        <v>1132</v>
      </c>
      <c r="D40" s="221"/>
      <c r="E40" s="219"/>
      <c r="F40" s="222"/>
      <c r="G40" s="222"/>
      <c r="J40" s="220" t="s">
        <v>1132</v>
      </c>
      <c r="K40" s="219"/>
      <c r="L40" s="223"/>
      <c r="M40" s="223"/>
      <c r="N40" s="223"/>
      <c r="O40" s="219"/>
    </row>
    <row r="41" spans="1:15" s="31" customFormat="1" x14ac:dyDescent="0.2">
      <c r="B41" s="220"/>
      <c r="D41" s="221"/>
      <c r="E41" s="219"/>
      <c r="H41" s="224"/>
      <c r="I41" s="224"/>
      <c r="J41" s="219"/>
      <c r="K41" s="219"/>
      <c r="L41" s="223"/>
      <c r="M41" s="223"/>
      <c r="N41" s="223"/>
      <c r="O41" s="219"/>
    </row>
    <row r="42" spans="1:15" s="31" customFormat="1" x14ac:dyDescent="0.2">
      <c r="B42" s="217" t="s">
        <v>1341</v>
      </c>
      <c r="D42" s="224"/>
      <c r="E42" s="219"/>
      <c r="F42" s="217" t="s">
        <v>1343</v>
      </c>
      <c r="G42" s="217"/>
      <c r="H42" s="219"/>
      <c r="I42" s="219"/>
      <c r="J42" s="219"/>
      <c r="K42" s="219"/>
      <c r="L42" s="223"/>
      <c r="M42" s="223"/>
      <c r="N42" s="223"/>
      <c r="O42" s="219"/>
    </row>
  </sheetData>
  <mergeCells count="20">
    <mergeCell ref="A11:A14"/>
    <mergeCell ref="B11:B14"/>
    <mergeCell ref="C11:C14"/>
    <mergeCell ref="D11:D14"/>
    <mergeCell ref="A1:J1"/>
    <mergeCell ref="A2:J2"/>
    <mergeCell ref="I7:J7"/>
    <mergeCell ref="J12:J14"/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K12:K14"/>
    <mergeCell ref="L12:L14"/>
  </mergeCells>
  <phoneticPr fontId="2" type="noConversion"/>
  <pageMargins left="0.75" right="0.75" top="0.44" bottom="0.64" header="0.27" footer="0.5"/>
  <pageSetup paperSize="9" orientation="landscape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Zeros="0" workbookViewId="0">
      <selection activeCell="I18" sqref="I18"/>
    </sheetView>
  </sheetViews>
  <sheetFormatPr defaultRowHeight="12.75" x14ac:dyDescent="0.2"/>
  <cols>
    <col min="1" max="1" width="3.57031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347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1183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1144</v>
      </c>
      <c r="B5" s="123"/>
      <c r="C5" s="123"/>
      <c r="D5" s="123"/>
      <c r="E5" s="123"/>
      <c r="F5" s="123"/>
      <c r="G5" s="123"/>
      <c r="H5" s="123"/>
      <c r="I5" s="123"/>
      <c r="J5" s="123"/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1330</v>
      </c>
    </row>
    <row r="9" spans="1:15" x14ac:dyDescent="0.2">
      <c r="G9" s="5" t="s">
        <v>181</v>
      </c>
      <c r="I9" s="320"/>
      <c r="J9" s="315"/>
      <c r="K9" s="28" t="s">
        <v>626</v>
      </c>
    </row>
    <row r="10" spans="1:15" x14ac:dyDescent="0.2">
      <c r="A10" s="5" t="s">
        <v>1182</v>
      </c>
      <c r="H10" s="115" t="s">
        <v>1130</v>
      </c>
      <c r="I10" s="140"/>
      <c r="J10" s="114"/>
    </row>
    <row r="11" spans="1:15" s="31" customForma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25.5" x14ac:dyDescent="0.2">
      <c r="A15" s="122"/>
      <c r="B15" s="282" t="s">
        <v>1184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x14ac:dyDescent="0.2">
      <c r="A16" s="122">
        <v>1</v>
      </c>
      <c r="B16" s="111" t="s">
        <v>1168</v>
      </c>
      <c r="C16" s="112" t="s">
        <v>1169</v>
      </c>
      <c r="D16" s="234">
        <v>41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x14ac:dyDescent="0.2">
      <c r="A17" s="122">
        <v>2</v>
      </c>
      <c r="B17" s="111" t="s">
        <v>1170</v>
      </c>
      <c r="C17" s="112" t="s">
        <v>1169</v>
      </c>
      <c r="D17" s="234">
        <v>12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x14ac:dyDescent="0.2">
      <c r="A18" s="122">
        <v>3</v>
      </c>
      <c r="B18" s="111" t="s">
        <v>1171</v>
      </c>
      <c r="C18" s="112" t="s">
        <v>1169</v>
      </c>
      <c r="D18" s="234">
        <v>11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25.5" x14ac:dyDescent="0.2">
      <c r="A19" s="122">
        <v>4</v>
      </c>
      <c r="B19" s="111" t="s">
        <v>1172</v>
      </c>
      <c r="C19" s="112" t="s">
        <v>173</v>
      </c>
      <c r="D19" s="234">
        <v>250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x14ac:dyDescent="0.2">
      <c r="A20" s="122">
        <v>5</v>
      </c>
      <c r="B20" s="111" t="s">
        <v>1173</v>
      </c>
      <c r="C20" s="112" t="s">
        <v>173</v>
      </c>
      <c r="D20" s="234">
        <v>330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x14ac:dyDescent="0.2">
      <c r="A21" s="122">
        <v>6</v>
      </c>
      <c r="B21" s="111" t="s">
        <v>1174</v>
      </c>
      <c r="C21" s="112" t="s">
        <v>173</v>
      </c>
      <c r="D21" s="234">
        <v>290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x14ac:dyDescent="0.2">
      <c r="A22" s="122">
        <v>7</v>
      </c>
      <c r="B22" s="111" t="s">
        <v>1175</v>
      </c>
      <c r="C22" s="112" t="s">
        <v>173</v>
      </c>
      <c r="D22" s="234">
        <v>33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x14ac:dyDescent="0.2">
      <c r="A23" s="122">
        <v>8</v>
      </c>
      <c r="B23" s="111" t="s">
        <v>1176</v>
      </c>
      <c r="C23" s="112" t="s">
        <v>1177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x14ac:dyDescent="0.2">
      <c r="A24" s="122">
        <v>9</v>
      </c>
      <c r="B24" s="111" t="s">
        <v>1178</v>
      </c>
      <c r="C24" s="112" t="s">
        <v>1177</v>
      </c>
      <c r="D24" s="234">
        <v>1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x14ac:dyDescent="0.2">
      <c r="A25" s="122"/>
      <c r="B25" s="282" t="s">
        <v>1185</v>
      </c>
      <c r="C25" s="281"/>
      <c r="D25" s="285"/>
      <c r="E25" s="285"/>
      <c r="F25" s="284"/>
      <c r="G25" s="285"/>
      <c r="H25" s="285"/>
      <c r="I25" s="285"/>
      <c r="J25" s="285"/>
      <c r="K25" s="285"/>
      <c r="L25" s="285"/>
      <c r="M25" s="285"/>
      <c r="N25" s="285"/>
      <c r="O25" s="285"/>
    </row>
    <row r="26" spans="1:15" x14ac:dyDescent="0.2">
      <c r="A26" s="122">
        <v>10</v>
      </c>
      <c r="B26" s="111" t="s">
        <v>1179</v>
      </c>
      <c r="C26" s="112" t="s">
        <v>1169</v>
      </c>
      <c r="D26" s="234">
        <v>22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25.5" x14ac:dyDescent="0.2">
      <c r="A27" s="122">
        <v>11</v>
      </c>
      <c r="B27" s="111" t="s">
        <v>1180</v>
      </c>
      <c r="C27" s="112" t="s">
        <v>1169</v>
      </c>
      <c r="D27" s="234">
        <v>22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25.5" x14ac:dyDescent="0.2">
      <c r="A28" s="122">
        <v>12</v>
      </c>
      <c r="B28" s="111" t="s">
        <v>1181</v>
      </c>
      <c r="C28" s="112" t="s">
        <v>173</v>
      </c>
      <c r="D28" s="234">
        <v>400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>
        <v>13</v>
      </c>
      <c r="B29" s="111" t="s">
        <v>1174</v>
      </c>
      <c r="C29" s="112" t="s">
        <v>173</v>
      </c>
      <c r="D29" s="234">
        <v>200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x14ac:dyDescent="0.2">
      <c r="A30" s="122">
        <v>14</v>
      </c>
      <c r="B30" s="111" t="s">
        <v>1176</v>
      </c>
      <c r="C30" s="112" t="s">
        <v>1177</v>
      </c>
      <c r="D30" s="234">
        <v>1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x14ac:dyDescent="0.2">
      <c r="A31" s="13"/>
      <c r="B31" s="48" t="s">
        <v>204</v>
      </c>
      <c r="D31" s="25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13"/>
      <c r="B32" s="213" t="s">
        <v>629</v>
      </c>
      <c r="C32" s="248"/>
      <c r="D32" s="19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13"/>
      <c r="B33" s="216" t="s">
        <v>630</v>
      </c>
      <c r="C33" s="3"/>
      <c r="D33" s="25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D34" s="54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2">
      <c r="D35" s="54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2">
      <c r="D36" s="54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s="31" customFormat="1" ht="18" x14ac:dyDescent="0.2">
      <c r="B37" s="217" t="s">
        <v>1340</v>
      </c>
      <c r="D37" s="218"/>
      <c r="F37" s="217" t="s">
        <v>1342</v>
      </c>
      <c r="G37" s="217"/>
      <c r="H37" s="218"/>
      <c r="I37" s="218"/>
      <c r="J37" s="219"/>
      <c r="K37" s="219"/>
      <c r="L37" s="219"/>
      <c r="M37" s="219"/>
      <c r="N37" s="219"/>
      <c r="O37" s="219"/>
    </row>
    <row r="38" spans="1:15" s="31" customFormat="1" ht="18" x14ac:dyDescent="0.2">
      <c r="B38" s="220" t="s">
        <v>1132</v>
      </c>
      <c r="D38" s="221"/>
      <c r="E38" s="219"/>
      <c r="F38" s="222"/>
      <c r="G38" s="222"/>
      <c r="J38" s="220" t="s">
        <v>1132</v>
      </c>
      <c r="K38" s="219"/>
      <c r="L38" s="223"/>
      <c r="M38" s="223"/>
      <c r="N38" s="223"/>
      <c r="O38" s="219"/>
    </row>
    <row r="39" spans="1:15" s="31" customFormat="1" x14ac:dyDescent="0.2">
      <c r="B39" s="220"/>
      <c r="D39" s="221"/>
      <c r="E39" s="219"/>
      <c r="H39" s="224"/>
      <c r="I39" s="224"/>
      <c r="J39" s="219"/>
      <c r="K39" s="219"/>
      <c r="L39" s="223"/>
      <c r="M39" s="223"/>
      <c r="N39" s="223"/>
      <c r="O39" s="219"/>
    </row>
    <row r="40" spans="1:15" s="31" customFormat="1" x14ac:dyDescent="0.2">
      <c r="B40" s="217" t="s">
        <v>1341</v>
      </c>
      <c r="D40" s="224"/>
      <c r="E40" s="219"/>
      <c r="F40" s="217" t="s">
        <v>1343</v>
      </c>
      <c r="G40" s="217"/>
      <c r="H40" s="219"/>
      <c r="I40" s="219"/>
      <c r="J40" s="219"/>
      <c r="K40" s="219"/>
      <c r="L40" s="223"/>
      <c r="M40" s="223"/>
      <c r="N40" s="223"/>
      <c r="O40" s="219"/>
    </row>
  </sheetData>
  <mergeCells count="20">
    <mergeCell ref="F12:F14"/>
    <mergeCell ref="K12:K14"/>
    <mergeCell ref="L12:L14"/>
    <mergeCell ref="J12:J14"/>
    <mergeCell ref="A1:J1"/>
    <mergeCell ref="A2:J2"/>
    <mergeCell ref="I9:J9"/>
    <mergeCell ref="A11:A14"/>
    <mergeCell ref="B11:B14"/>
    <mergeCell ref="C11:C14"/>
    <mergeCell ref="D11:D14"/>
    <mergeCell ref="E11:J11"/>
    <mergeCell ref="E12:E14"/>
    <mergeCell ref="O12:O14"/>
    <mergeCell ref="K11:O11"/>
    <mergeCell ref="G12:G14"/>
    <mergeCell ref="H12:H14"/>
    <mergeCell ref="I12:I14"/>
    <mergeCell ref="M12:M14"/>
    <mergeCell ref="N12:N14"/>
  </mergeCells>
  <phoneticPr fontId="2" type="noConversion"/>
  <conditionalFormatting sqref="C26:C30">
    <cfRule type="cellIs" dxfId="19" priority="1" stopIfTrue="1" operator="equal">
      <formula>0</formula>
    </cfRule>
    <cfRule type="expression" dxfId="18" priority="2" stopIfTrue="1">
      <formula>#DIV/0!</formula>
    </cfRule>
  </conditionalFormatting>
  <conditionalFormatting sqref="C16:C24">
    <cfRule type="cellIs" dxfId="17" priority="3" stopIfTrue="1" operator="equal">
      <formula>0</formula>
    </cfRule>
    <cfRule type="expression" dxfId="16" priority="4" stopIfTrue="1">
      <formula>#DIV/0!</formula>
    </cfRule>
  </conditionalFormatting>
  <pageMargins left="0.43307086614173229" right="0.47244094488188981" top="0.56999999999999995" bottom="0.39370078740157483" header="0.41" footer="0.55118110236220474"/>
  <pageSetup paperSize="9" orientation="landscape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showZeros="0" workbookViewId="0">
      <selection activeCell="J19" sqref="J19"/>
    </sheetView>
  </sheetViews>
  <sheetFormatPr defaultRowHeight="12.75" x14ac:dyDescent="0.2"/>
  <cols>
    <col min="1" max="1" width="3.2851562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8" width="8" style="5" customWidth="1"/>
    <col min="9" max="9" width="7" style="5" customWidth="1"/>
    <col min="10" max="10" width="8.28515625" style="5" customWidth="1"/>
    <col min="11" max="11" width="7.85546875" style="5" bestFit="1" customWidth="1"/>
    <col min="12" max="12" width="8.85546875" style="5" customWidth="1"/>
    <col min="13" max="13" width="8.42578125" style="5" bestFit="1" customWidth="1"/>
    <col min="14" max="14" width="6.5703125" style="5" customWidth="1"/>
    <col min="15" max="16384" width="9.140625" style="5"/>
  </cols>
  <sheetData>
    <row r="1" spans="1:15" x14ac:dyDescent="0.2">
      <c r="A1" s="315" t="s">
        <v>861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5" x14ac:dyDescent="0.2">
      <c r="A2" s="315" t="s">
        <v>1186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</row>
    <row r="4" spans="1:15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5" x14ac:dyDescent="0.2">
      <c r="A5" s="5" t="s">
        <v>1144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1330</v>
      </c>
      <c r="G8" s="5" t="s">
        <v>181</v>
      </c>
      <c r="I8" s="320"/>
      <c r="J8" s="320"/>
      <c r="K8" s="28" t="s">
        <v>626</v>
      </c>
    </row>
    <row r="9" spans="1:15" x14ac:dyDescent="0.2">
      <c r="H9" s="6" t="s">
        <v>1130</v>
      </c>
      <c r="I9" s="140"/>
      <c r="J9" s="54"/>
    </row>
    <row r="10" spans="1:15" x14ac:dyDescent="0.2">
      <c r="A10" s="5" t="s">
        <v>1187</v>
      </c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12.75" customHeight="1" x14ac:dyDescent="0.2">
      <c r="A15" s="122"/>
      <c r="B15" s="280" t="s">
        <v>1206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3" t="s">
        <v>1188</v>
      </c>
      <c r="C16" s="112" t="s">
        <v>1169</v>
      </c>
      <c r="D16" s="234">
        <v>3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v>2</v>
      </c>
      <c r="B17" s="113" t="s">
        <v>1189</v>
      </c>
      <c r="C17" s="112" t="s">
        <v>1169</v>
      </c>
      <c r="D17" s="234">
        <v>6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2">
        <v>3</v>
      </c>
      <c r="B18" s="113" t="s">
        <v>1190</v>
      </c>
      <c r="C18" s="112" t="s">
        <v>1169</v>
      </c>
      <c r="D18" s="234">
        <v>1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2">
        <v>4</v>
      </c>
      <c r="B19" s="113" t="s">
        <v>1191</v>
      </c>
      <c r="C19" s="112" t="s">
        <v>1169</v>
      </c>
      <c r="D19" s="234">
        <v>7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2">
        <v>5</v>
      </c>
      <c r="B20" s="113" t="s">
        <v>1192</v>
      </c>
      <c r="C20" s="112" t="s">
        <v>1169</v>
      </c>
      <c r="D20" s="234">
        <v>14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2">
        <v>6</v>
      </c>
      <c r="B21" s="113" t="s">
        <v>1193</v>
      </c>
      <c r="C21" s="112" t="s">
        <v>1169</v>
      </c>
      <c r="D21" s="234">
        <v>7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2">
        <v>7</v>
      </c>
      <c r="B22" s="113" t="s">
        <v>1194</v>
      </c>
      <c r="C22" s="112" t="s">
        <v>1169</v>
      </c>
      <c r="D22" s="234">
        <v>7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2">
        <v>8</v>
      </c>
      <c r="B23" s="113" t="s">
        <v>1195</v>
      </c>
      <c r="C23" s="112" t="s">
        <v>1169</v>
      </c>
      <c r="D23" s="234">
        <v>15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2">
        <v>9</v>
      </c>
      <c r="B24" s="111" t="s">
        <v>1196</v>
      </c>
      <c r="C24" s="116" t="s">
        <v>1177</v>
      </c>
      <c r="D24" s="234">
        <v>60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2">
        <v>10</v>
      </c>
      <c r="B25" s="113" t="s">
        <v>1197</v>
      </c>
      <c r="C25" s="112" t="s">
        <v>173</v>
      </c>
      <c r="D25" s="234">
        <v>3990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ht="12.75" customHeight="1" x14ac:dyDescent="0.2">
      <c r="A26" s="122">
        <v>11</v>
      </c>
      <c r="B26" s="113" t="s">
        <v>1198</v>
      </c>
      <c r="C26" s="112" t="s">
        <v>1169</v>
      </c>
      <c r="D26" s="234">
        <v>74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ht="12.75" customHeight="1" x14ac:dyDescent="0.2">
      <c r="A27" s="122">
        <v>12</v>
      </c>
      <c r="B27" s="113" t="s">
        <v>1199</v>
      </c>
      <c r="C27" s="112" t="s">
        <v>1169</v>
      </c>
      <c r="D27" s="234">
        <v>70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ht="12.75" customHeight="1" x14ac:dyDescent="0.2">
      <c r="A28" s="122">
        <v>13</v>
      </c>
      <c r="B28" s="113" t="s">
        <v>1200</v>
      </c>
      <c r="C28" s="112" t="s">
        <v>1169</v>
      </c>
      <c r="D28" s="234">
        <v>1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ht="12.75" customHeight="1" x14ac:dyDescent="0.2">
      <c r="A29" s="122">
        <v>14</v>
      </c>
      <c r="B29" s="111" t="s">
        <v>1201</v>
      </c>
      <c r="C29" s="112" t="s">
        <v>1177</v>
      </c>
      <c r="D29" s="234">
        <v>1</v>
      </c>
      <c r="E29" s="283"/>
      <c r="F29" s="284"/>
      <c r="G29" s="284"/>
      <c r="H29" s="284"/>
      <c r="I29" s="284"/>
      <c r="J29" s="284"/>
      <c r="K29" s="284"/>
      <c r="L29" s="284"/>
      <c r="M29" s="284"/>
      <c r="N29" s="284"/>
      <c r="O29" s="284"/>
    </row>
    <row r="30" spans="1:15" ht="12.75" customHeight="1" x14ac:dyDescent="0.2">
      <c r="A30" s="122"/>
      <c r="B30" s="111" t="s">
        <v>1202</v>
      </c>
      <c r="C30" s="112" t="s">
        <v>1169</v>
      </c>
      <c r="D30" s="234">
        <v>1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ht="12.75" customHeight="1" x14ac:dyDescent="0.2">
      <c r="A31" s="122"/>
      <c r="B31" s="111" t="s">
        <v>1203</v>
      </c>
      <c r="C31" s="112" t="s">
        <v>1177</v>
      </c>
      <c r="D31" s="234">
        <v>1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ht="12.75" customHeight="1" x14ac:dyDescent="0.2">
      <c r="A32" s="122"/>
      <c r="B32" s="113" t="s">
        <v>1174</v>
      </c>
      <c r="C32" s="112" t="s">
        <v>173</v>
      </c>
      <c r="D32" s="234">
        <v>1000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12.75" customHeight="1" x14ac:dyDescent="0.2">
      <c r="A33" s="122"/>
      <c r="B33" s="113" t="s">
        <v>1204</v>
      </c>
      <c r="C33" s="112" t="s">
        <v>1177</v>
      </c>
      <c r="D33" s="234">
        <v>1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12.75" customHeight="1" x14ac:dyDescent="0.2">
      <c r="A34" s="122"/>
      <c r="B34" s="113" t="s">
        <v>689</v>
      </c>
      <c r="C34" s="112" t="s">
        <v>1177</v>
      </c>
      <c r="D34" s="234">
        <v>1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2"/>
      <c r="B35" s="45"/>
      <c r="C35" s="1"/>
      <c r="D35" s="206"/>
      <c r="E35" s="206"/>
      <c r="F35" s="206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13"/>
      <c r="B36" s="48" t="s">
        <v>204</v>
      </c>
      <c r="C36" s="13"/>
      <c r="D36" s="255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13"/>
      <c r="B37" s="213" t="s">
        <v>629</v>
      </c>
      <c r="C37" s="248"/>
      <c r="D37" s="19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13"/>
      <c r="B38" s="216" t="s">
        <v>630</v>
      </c>
      <c r="C38" s="3"/>
      <c r="D38" s="255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D39" s="54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2">
      <c r="D40" s="54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x14ac:dyDescent="0.2">
      <c r="D41" s="54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</row>
    <row r="42" spans="1:15" s="31" customFormat="1" ht="18" x14ac:dyDescent="0.2">
      <c r="B42" s="217" t="s">
        <v>1340</v>
      </c>
      <c r="D42" s="218"/>
      <c r="F42" s="217" t="s">
        <v>1342</v>
      </c>
      <c r="G42" s="217"/>
      <c r="H42" s="218"/>
      <c r="I42" s="218"/>
      <c r="J42" s="219"/>
      <c r="K42" s="219"/>
      <c r="L42" s="219"/>
      <c r="M42" s="219"/>
      <c r="N42" s="219"/>
      <c r="O42" s="219"/>
    </row>
    <row r="43" spans="1:15" s="31" customFormat="1" ht="18" x14ac:dyDescent="0.2">
      <c r="B43" s="220" t="s">
        <v>1132</v>
      </c>
      <c r="D43" s="221"/>
      <c r="E43" s="219"/>
      <c r="F43" s="222"/>
      <c r="G43" s="222"/>
      <c r="J43" s="220" t="s">
        <v>1132</v>
      </c>
      <c r="K43" s="219"/>
      <c r="L43" s="223"/>
      <c r="M43" s="223"/>
      <c r="N43" s="223"/>
      <c r="O43" s="219"/>
    </row>
    <row r="44" spans="1:15" s="31" customFormat="1" x14ac:dyDescent="0.2">
      <c r="B44" s="220"/>
      <c r="D44" s="221"/>
      <c r="E44" s="219"/>
      <c r="H44" s="224"/>
      <c r="I44" s="224"/>
      <c r="J44" s="219"/>
      <c r="K44" s="219"/>
      <c r="L44" s="223"/>
      <c r="M44" s="223"/>
      <c r="N44" s="223"/>
      <c r="O44" s="219"/>
    </row>
    <row r="45" spans="1:15" s="31" customFormat="1" x14ac:dyDescent="0.2">
      <c r="B45" s="217" t="s">
        <v>1341</v>
      </c>
      <c r="D45" s="224"/>
      <c r="E45" s="219"/>
      <c r="F45" s="217" t="s">
        <v>1343</v>
      </c>
      <c r="G45" s="217"/>
      <c r="H45" s="219"/>
      <c r="I45" s="219"/>
      <c r="J45" s="219"/>
      <c r="K45" s="219"/>
      <c r="L45" s="223"/>
      <c r="M45" s="223"/>
      <c r="N45" s="223"/>
      <c r="O45" s="219"/>
    </row>
  </sheetData>
  <mergeCells count="20">
    <mergeCell ref="A11:A14"/>
    <mergeCell ref="B11:B14"/>
    <mergeCell ref="C11:C14"/>
    <mergeCell ref="D11:D14"/>
    <mergeCell ref="A1:J1"/>
    <mergeCell ref="A2:J2"/>
    <mergeCell ref="I8:J8"/>
    <mergeCell ref="E11:J11"/>
    <mergeCell ref="E12:E14"/>
    <mergeCell ref="F12:F14"/>
    <mergeCell ref="G12:G14"/>
    <mergeCell ref="J12:J14"/>
    <mergeCell ref="K11:O11"/>
    <mergeCell ref="H12:H14"/>
    <mergeCell ref="I12:I14"/>
    <mergeCell ref="M12:M14"/>
    <mergeCell ref="O12:O14"/>
    <mergeCell ref="K12:K14"/>
    <mergeCell ref="L12:L14"/>
    <mergeCell ref="N12:N14"/>
  </mergeCells>
  <phoneticPr fontId="2" type="noConversion"/>
  <conditionalFormatting sqref="C33:C34 C31 C16:C23 C25:C29">
    <cfRule type="cellIs" dxfId="15" priority="5" stopIfTrue="1" operator="equal">
      <formula>0</formula>
    </cfRule>
    <cfRule type="expression" dxfId="14" priority="6" stopIfTrue="1">
      <formula>#DIV/0!</formula>
    </cfRule>
  </conditionalFormatting>
  <conditionalFormatting sqref="C32">
    <cfRule type="cellIs" dxfId="13" priority="3" stopIfTrue="1" operator="equal">
      <formula>0</formula>
    </cfRule>
    <cfRule type="expression" dxfId="12" priority="4" stopIfTrue="1">
      <formula>#DIV/0!</formula>
    </cfRule>
  </conditionalFormatting>
  <conditionalFormatting sqref="C30">
    <cfRule type="cellIs" dxfId="11" priority="1" stopIfTrue="1" operator="equal">
      <formula>0</formula>
    </cfRule>
    <cfRule type="expression" dxfId="10" priority="2" stopIfTrue="1">
      <formula>#DIV/0!</formula>
    </cfRule>
  </conditionalFormatting>
  <pageMargins left="0.38" right="0.57999999999999996" top="1" bottom="1" header="0.5" footer="0.5"/>
  <pageSetup paperSize="9" orientation="landscape" horizontalDpi="4294967293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3"/>
  <sheetViews>
    <sheetView showZeros="0" workbookViewId="0">
      <selection activeCell="H21" sqref="H21"/>
    </sheetView>
  </sheetViews>
  <sheetFormatPr defaultRowHeight="12.75" x14ac:dyDescent="0.2"/>
  <cols>
    <col min="1" max="1" width="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8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862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15" x14ac:dyDescent="0.2">
      <c r="A2" s="315" t="s">
        <v>1234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5" x14ac:dyDescent="0.2">
      <c r="A4" s="109" t="s">
        <v>1126</v>
      </c>
    </row>
    <row r="5" spans="1:15" x14ac:dyDescent="0.2">
      <c r="A5" s="5" t="s">
        <v>1144</v>
      </c>
      <c r="B5" s="109"/>
    </row>
    <row r="6" spans="1:15" x14ac:dyDescent="0.2">
      <c r="A6" s="5" t="s">
        <v>844</v>
      </c>
    </row>
    <row r="7" spans="1:15" x14ac:dyDescent="0.2">
      <c r="A7" s="5" t="s">
        <v>1127</v>
      </c>
      <c r="I7" s="5" t="s">
        <v>181</v>
      </c>
      <c r="K7" s="320"/>
      <c r="L7" s="315"/>
      <c r="M7" s="28" t="s">
        <v>626</v>
      </c>
    </row>
    <row r="8" spans="1:15" x14ac:dyDescent="0.2">
      <c r="A8" s="5" t="s">
        <v>1330</v>
      </c>
      <c r="J8" s="6" t="s">
        <v>1130</v>
      </c>
      <c r="K8" s="140"/>
      <c r="L8" s="6"/>
    </row>
    <row r="10" spans="1:15" x14ac:dyDescent="0.2">
      <c r="A10" s="5" t="s">
        <v>1187</v>
      </c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12.75" customHeight="1" x14ac:dyDescent="0.2">
      <c r="A15" s="122"/>
      <c r="B15" s="282" t="s">
        <v>1237</v>
      </c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ht="12.75" customHeight="1" x14ac:dyDescent="0.2">
      <c r="A16" s="122">
        <v>1</v>
      </c>
      <c r="B16" s="111" t="s">
        <v>1207</v>
      </c>
      <c r="C16" s="112" t="s">
        <v>1169</v>
      </c>
      <c r="D16" s="234">
        <v>7</v>
      </c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</row>
    <row r="17" spans="1:15" ht="12.75" customHeight="1" x14ac:dyDescent="0.2">
      <c r="A17" s="122">
        <f>A16+1</f>
        <v>2</v>
      </c>
      <c r="B17" s="111" t="s">
        <v>1208</v>
      </c>
      <c r="C17" s="112" t="s">
        <v>1169</v>
      </c>
      <c r="D17" s="234">
        <v>8</v>
      </c>
      <c r="E17" s="283"/>
      <c r="F17" s="284"/>
      <c r="G17" s="284"/>
      <c r="H17" s="284"/>
      <c r="I17" s="284"/>
      <c r="J17" s="284"/>
      <c r="K17" s="284"/>
      <c r="L17" s="284"/>
      <c r="M17" s="284"/>
      <c r="N17" s="284"/>
      <c r="O17" s="284"/>
    </row>
    <row r="18" spans="1:15" ht="12.75" customHeight="1" x14ac:dyDescent="0.2">
      <c r="A18" s="128">
        <f t="shared" ref="A18:A28" si="0">A17+1</f>
        <v>3</v>
      </c>
      <c r="B18" s="111" t="s">
        <v>1209</v>
      </c>
      <c r="C18" s="112" t="s">
        <v>1169</v>
      </c>
      <c r="D18" s="234">
        <v>8</v>
      </c>
      <c r="E18" s="283"/>
      <c r="F18" s="284"/>
      <c r="G18" s="284"/>
      <c r="H18" s="284"/>
      <c r="I18" s="284"/>
      <c r="J18" s="284"/>
      <c r="K18" s="284"/>
      <c r="L18" s="284"/>
      <c r="M18" s="284"/>
      <c r="N18" s="284"/>
      <c r="O18" s="284"/>
    </row>
    <row r="19" spans="1:15" ht="12.75" customHeight="1" x14ac:dyDescent="0.2">
      <c r="A19" s="128">
        <f t="shared" si="0"/>
        <v>4</v>
      </c>
      <c r="B19" s="111" t="s">
        <v>1210</v>
      </c>
      <c r="C19" s="112" t="s">
        <v>1169</v>
      </c>
      <c r="D19" s="234">
        <v>7</v>
      </c>
      <c r="E19" s="283"/>
      <c r="F19" s="284"/>
      <c r="G19" s="284"/>
      <c r="H19" s="284"/>
      <c r="I19" s="284"/>
      <c r="J19" s="284"/>
      <c r="K19" s="284"/>
      <c r="L19" s="284"/>
      <c r="M19" s="284"/>
      <c r="N19" s="284"/>
      <c r="O19" s="284"/>
    </row>
    <row r="20" spans="1:15" ht="12.75" customHeight="1" x14ac:dyDescent="0.2">
      <c r="A20" s="128">
        <f t="shared" si="0"/>
        <v>5</v>
      </c>
      <c r="B20" s="113" t="s">
        <v>1211</v>
      </c>
      <c r="C20" s="112" t="s">
        <v>1169</v>
      </c>
      <c r="D20" s="234">
        <v>7</v>
      </c>
      <c r="E20" s="283"/>
      <c r="F20" s="284"/>
      <c r="G20" s="284"/>
      <c r="H20" s="284"/>
      <c r="I20" s="284"/>
      <c r="J20" s="284"/>
      <c r="K20" s="284"/>
      <c r="L20" s="284"/>
      <c r="M20" s="284"/>
      <c r="N20" s="284"/>
      <c r="O20" s="284"/>
    </row>
    <row r="21" spans="1:15" ht="12.75" customHeight="1" x14ac:dyDescent="0.2">
      <c r="A21" s="128">
        <f t="shared" si="0"/>
        <v>6</v>
      </c>
      <c r="B21" s="111" t="s">
        <v>1212</v>
      </c>
      <c r="C21" s="112" t="s">
        <v>1169</v>
      </c>
      <c r="D21" s="234">
        <v>7</v>
      </c>
      <c r="E21" s="283"/>
      <c r="F21" s="284"/>
      <c r="G21" s="284"/>
      <c r="H21" s="284"/>
      <c r="I21" s="284"/>
      <c r="J21" s="284"/>
      <c r="K21" s="284"/>
      <c r="L21" s="284"/>
      <c r="M21" s="284"/>
      <c r="N21" s="284"/>
      <c r="O21" s="284"/>
    </row>
    <row r="22" spans="1:15" ht="12.75" customHeight="1" x14ac:dyDescent="0.2">
      <c r="A22" s="128">
        <f t="shared" si="0"/>
        <v>7</v>
      </c>
      <c r="B22" s="113" t="s">
        <v>1213</v>
      </c>
      <c r="C22" s="112" t="s">
        <v>173</v>
      </c>
      <c r="D22" s="234">
        <v>770</v>
      </c>
      <c r="E22" s="283"/>
      <c r="F22" s="284"/>
      <c r="G22" s="284"/>
      <c r="H22" s="284"/>
      <c r="I22" s="284"/>
      <c r="J22" s="284"/>
      <c r="K22" s="284"/>
      <c r="L22" s="284"/>
      <c r="M22" s="284"/>
      <c r="N22" s="284"/>
      <c r="O22" s="284"/>
    </row>
    <row r="23" spans="1:15" ht="12.75" customHeight="1" x14ac:dyDescent="0.2">
      <c r="A23" s="128">
        <f t="shared" si="0"/>
        <v>8</v>
      </c>
      <c r="B23" s="113" t="s">
        <v>20</v>
      </c>
      <c r="C23" s="112" t="s">
        <v>1177</v>
      </c>
      <c r="D23" s="234">
        <v>1</v>
      </c>
      <c r="E23" s="283"/>
      <c r="F23" s="284"/>
      <c r="G23" s="284"/>
      <c r="H23" s="284"/>
      <c r="I23" s="284"/>
      <c r="J23" s="284"/>
      <c r="K23" s="284"/>
      <c r="L23" s="284"/>
      <c r="M23" s="284"/>
      <c r="N23" s="284"/>
      <c r="O23" s="284"/>
    </row>
    <row r="24" spans="1:15" ht="12.75" customHeight="1" x14ac:dyDescent="0.2">
      <c r="A24" s="128">
        <f t="shared" si="0"/>
        <v>9</v>
      </c>
      <c r="B24" s="113" t="s">
        <v>1238</v>
      </c>
      <c r="C24" s="112" t="s">
        <v>173</v>
      </c>
      <c r="D24" s="234">
        <v>770</v>
      </c>
      <c r="E24" s="283"/>
      <c r="F24" s="284"/>
      <c r="G24" s="284"/>
      <c r="H24" s="284"/>
      <c r="I24" s="284"/>
      <c r="J24" s="284"/>
      <c r="K24" s="284"/>
      <c r="L24" s="284"/>
      <c r="M24" s="284"/>
      <c r="N24" s="284"/>
      <c r="O24" s="284"/>
    </row>
    <row r="25" spans="1:15" ht="12.75" customHeight="1" x14ac:dyDescent="0.2">
      <c r="A25" s="128">
        <f t="shared" si="0"/>
        <v>10</v>
      </c>
      <c r="B25" s="113" t="s">
        <v>1214</v>
      </c>
      <c r="C25" s="112" t="s">
        <v>1169</v>
      </c>
      <c r="D25" s="234">
        <v>7</v>
      </c>
      <c r="E25" s="283"/>
      <c r="F25" s="284"/>
      <c r="G25" s="284"/>
      <c r="H25" s="284"/>
      <c r="I25" s="284"/>
      <c r="J25" s="284"/>
      <c r="K25" s="284"/>
      <c r="L25" s="284"/>
      <c r="M25" s="284"/>
      <c r="N25" s="284"/>
      <c r="O25" s="284"/>
    </row>
    <row r="26" spans="1:15" x14ac:dyDescent="0.2">
      <c r="A26" s="128">
        <f t="shared" si="0"/>
        <v>11</v>
      </c>
      <c r="B26" s="113" t="s">
        <v>1215</v>
      </c>
      <c r="C26" s="112" t="s">
        <v>1169</v>
      </c>
      <c r="D26" s="234">
        <v>7</v>
      </c>
      <c r="E26" s="283"/>
      <c r="F26" s="284"/>
      <c r="G26" s="284"/>
      <c r="H26" s="284"/>
      <c r="I26" s="284"/>
      <c r="J26" s="284"/>
      <c r="K26" s="284"/>
      <c r="L26" s="284"/>
      <c r="M26" s="284"/>
      <c r="N26" s="284"/>
      <c r="O26" s="284"/>
    </row>
    <row r="27" spans="1:15" x14ac:dyDescent="0.2">
      <c r="A27" s="128">
        <f t="shared" si="0"/>
        <v>12</v>
      </c>
      <c r="B27" s="113" t="s">
        <v>1216</v>
      </c>
      <c r="C27" s="112" t="s">
        <v>1169</v>
      </c>
      <c r="D27" s="234">
        <v>1</v>
      </c>
      <c r="E27" s="283"/>
      <c r="F27" s="284"/>
      <c r="G27" s="284"/>
      <c r="H27" s="284"/>
      <c r="I27" s="284"/>
      <c r="J27" s="284"/>
      <c r="K27" s="284"/>
      <c r="L27" s="284"/>
      <c r="M27" s="284"/>
      <c r="N27" s="284"/>
      <c r="O27" s="284"/>
    </row>
    <row r="28" spans="1:15" x14ac:dyDescent="0.2">
      <c r="A28" s="128">
        <f t="shared" si="0"/>
        <v>13</v>
      </c>
      <c r="B28" s="113" t="s">
        <v>689</v>
      </c>
      <c r="C28" s="112" t="s">
        <v>1177</v>
      </c>
      <c r="D28" s="234">
        <v>1</v>
      </c>
      <c r="E28" s="283"/>
      <c r="F28" s="284"/>
      <c r="G28" s="284"/>
      <c r="H28" s="284"/>
      <c r="I28" s="284"/>
      <c r="J28" s="284"/>
      <c r="K28" s="284"/>
      <c r="L28" s="284"/>
      <c r="M28" s="284"/>
      <c r="N28" s="284"/>
      <c r="O28" s="284"/>
    </row>
    <row r="29" spans="1:15" x14ac:dyDescent="0.2">
      <c r="A29" s="122"/>
      <c r="B29" s="280" t="s">
        <v>1236</v>
      </c>
      <c r="C29" s="281"/>
      <c r="D29" s="285"/>
      <c r="E29" s="285"/>
      <c r="F29" s="284"/>
      <c r="G29" s="285"/>
      <c r="H29" s="285"/>
      <c r="I29" s="285"/>
      <c r="J29" s="285"/>
      <c r="K29" s="285"/>
      <c r="L29" s="285"/>
      <c r="M29" s="285"/>
      <c r="N29" s="285"/>
      <c r="O29" s="285"/>
    </row>
    <row r="30" spans="1:15" x14ac:dyDescent="0.2">
      <c r="A30" s="122">
        <v>1</v>
      </c>
      <c r="B30" s="113" t="s">
        <v>1217</v>
      </c>
      <c r="C30" s="112" t="s">
        <v>1169</v>
      </c>
      <c r="D30" s="234">
        <v>2</v>
      </c>
      <c r="E30" s="283"/>
      <c r="F30" s="284"/>
      <c r="G30" s="284"/>
      <c r="H30" s="284"/>
      <c r="I30" s="284"/>
      <c r="J30" s="284"/>
      <c r="K30" s="284"/>
      <c r="L30" s="284"/>
      <c r="M30" s="284"/>
      <c r="N30" s="284"/>
      <c r="O30" s="284"/>
    </row>
    <row r="31" spans="1:15" x14ac:dyDescent="0.2">
      <c r="A31" s="122">
        <f>A30+1</f>
        <v>2</v>
      </c>
      <c r="B31" s="113" t="s">
        <v>1218</v>
      </c>
      <c r="C31" s="112" t="s">
        <v>1169</v>
      </c>
      <c r="D31" s="234">
        <v>2</v>
      </c>
      <c r="E31" s="283"/>
      <c r="F31" s="284"/>
      <c r="G31" s="284"/>
      <c r="H31" s="284"/>
      <c r="I31" s="284"/>
      <c r="J31" s="284"/>
      <c r="K31" s="284"/>
      <c r="L31" s="284"/>
      <c r="M31" s="284"/>
      <c r="N31" s="284"/>
      <c r="O31" s="284"/>
    </row>
    <row r="32" spans="1:15" x14ac:dyDescent="0.2">
      <c r="A32" s="128">
        <f t="shared" ref="A32:A40" si="1">A31+1</f>
        <v>3</v>
      </c>
      <c r="B32" s="113" t="s">
        <v>1219</v>
      </c>
      <c r="C32" s="112" t="s">
        <v>1169</v>
      </c>
      <c r="D32" s="234">
        <v>1</v>
      </c>
      <c r="E32" s="283"/>
      <c r="F32" s="284"/>
      <c r="G32" s="284"/>
      <c r="H32" s="284"/>
      <c r="I32" s="284"/>
      <c r="J32" s="284"/>
      <c r="K32" s="284"/>
      <c r="L32" s="284"/>
      <c r="M32" s="284"/>
      <c r="N32" s="284"/>
      <c r="O32" s="284"/>
    </row>
    <row r="33" spans="1:15" ht="25.5" x14ac:dyDescent="0.2">
      <c r="A33" s="128">
        <f t="shared" si="1"/>
        <v>4</v>
      </c>
      <c r="B33" s="111" t="s">
        <v>1220</v>
      </c>
      <c r="C33" s="112" t="s">
        <v>1169</v>
      </c>
      <c r="D33" s="234">
        <v>21</v>
      </c>
      <c r="E33" s="283"/>
      <c r="F33" s="284"/>
      <c r="G33" s="284"/>
      <c r="H33" s="284"/>
      <c r="I33" s="284"/>
      <c r="J33" s="284"/>
      <c r="K33" s="284"/>
      <c r="L33" s="284"/>
      <c r="M33" s="284"/>
      <c r="N33" s="284"/>
      <c r="O33" s="284"/>
    </row>
    <row r="34" spans="1:15" ht="38.25" x14ac:dyDescent="0.2">
      <c r="A34" s="128">
        <f t="shared" si="1"/>
        <v>5</v>
      </c>
      <c r="B34" s="111" t="s">
        <v>1221</v>
      </c>
      <c r="C34" s="112" t="s">
        <v>1169</v>
      </c>
      <c r="D34" s="234">
        <v>4</v>
      </c>
      <c r="E34" s="283"/>
      <c r="F34" s="284"/>
      <c r="G34" s="284"/>
      <c r="H34" s="284"/>
      <c r="I34" s="284"/>
      <c r="J34" s="284"/>
      <c r="K34" s="284"/>
      <c r="L34" s="284"/>
      <c r="M34" s="284"/>
      <c r="N34" s="284"/>
      <c r="O34" s="284"/>
    </row>
    <row r="35" spans="1:15" x14ac:dyDescent="0.2">
      <c r="A35" s="128">
        <f t="shared" si="1"/>
        <v>6</v>
      </c>
      <c r="B35" s="111" t="s">
        <v>1222</v>
      </c>
      <c r="C35" s="112" t="s">
        <v>1169</v>
      </c>
      <c r="D35" s="234">
        <v>9</v>
      </c>
      <c r="E35" s="283"/>
      <c r="F35" s="284"/>
      <c r="G35" s="284"/>
      <c r="H35" s="284"/>
      <c r="I35" s="284"/>
      <c r="J35" s="284"/>
      <c r="K35" s="284"/>
      <c r="L35" s="284"/>
      <c r="M35" s="284"/>
      <c r="N35" s="284"/>
      <c r="O35" s="284"/>
    </row>
    <row r="36" spans="1:15" x14ac:dyDescent="0.2">
      <c r="A36" s="128">
        <f t="shared" si="1"/>
        <v>7</v>
      </c>
      <c r="B36" s="111" t="s">
        <v>1223</v>
      </c>
      <c r="C36" s="112" t="s">
        <v>1169</v>
      </c>
      <c r="D36" s="234">
        <v>1</v>
      </c>
      <c r="E36" s="283"/>
      <c r="F36" s="284"/>
      <c r="G36" s="284"/>
      <c r="H36" s="284"/>
      <c r="I36" s="284"/>
      <c r="J36" s="284"/>
      <c r="K36" s="284"/>
      <c r="L36" s="284"/>
      <c r="M36" s="284"/>
      <c r="N36" s="284"/>
      <c r="O36" s="284"/>
    </row>
    <row r="37" spans="1:15" x14ac:dyDescent="0.2">
      <c r="A37" s="128">
        <f t="shared" si="1"/>
        <v>8</v>
      </c>
      <c r="B37" s="113" t="s">
        <v>1224</v>
      </c>
      <c r="C37" s="112" t="s">
        <v>173</v>
      </c>
      <c r="D37" s="234">
        <v>20</v>
      </c>
      <c r="E37" s="283"/>
      <c r="F37" s="284"/>
      <c r="G37" s="284"/>
      <c r="H37" s="284"/>
      <c r="I37" s="284"/>
      <c r="J37" s="284"/>
      <c r="K37" s="284"/>
      <c r="L37" s="284"/>
      <c r="M37" s="284"/>
      <c r="N37" s="284"/>
      <c r="O37" s="284"/>
    </row>
    <row r="38" spans="1:15" x14ac:dyDescent="0.2">
      <c r="A38" s="128">
        <f t="shared" si="1"/>
        <v>9</v>
      </c>
      <c r="B38" s="111" t="s">
        <v>1225</v>
      </c>
      <c r="C38" s="112" t="s">
        <v>173</v>
      </c>
      <c r="D38" s="234">
        <v>1200</v>
      </c>
      <c r="E38" s="283"/>
      <c r="F38" s="284"/>
      <c r="G38" s="284"/>
      <c r="H38" s="284"/>
      <c r="I38" s="284"/>
      <c r="J38" s="284"/>
      <c r="K38" s="284"/>
      <c r="L38" s="284"/>
      <c r="M38" s="284"/>
      <c r="N38" s="284"/>
      <c r="O38" s="284"/>
    </row>
    <row r="39" spans="1:15" x14ac:dyDescent="0.2">
      <c r="A39" s="128">
        <f t="shared" si="1"/>
        <v>10</v>
      </c>
      <c r="B39" s="113" t="s">
        <v>1226</v>
      </c>
      <c r="C39" s="112" t="s">
        <v>173</v>
      </c>
      <c r="D39" s="234">
        <v>20</v>
      </c>
      <c r="E39" s="283"/>
      <c r="F39" s="284"/>
      <c r="G39" s="284"/>
      <c r="H39" s="284"/>
      <c r="I39" s="284"/>
      <c r="J39" s="284"/>
      <c r="K39" s="284"/>
      <c r="L39" s="284"/>
      <c r="M39" s="284"/>
      <c r="N39" s="284"/>
      <c r="O39" s="284"/>
    </row>
    <row r="40" spans="1:15" x14ac:dyDescent="0.2">
      <c r="A40" s="128">
        <f t="shared" si="1"/>
        <v>11</v>
      </c>
      <c r="B40" s="111" t="s">
        <v>689</v>
      </c>
      <c r="C40" s="112" t="s">
        <v>1177</v>
      </c>
      <c r="D40" s="234">
        <v>1</v>
      </c>
      <c r="E40" s="283"/>
      <c r="F40" s="284"/>
      <c r="G40" s="284"/>
      <c r="H40" s="284"/>
      <c r="I40" s="284"/>
      <c r="J40" s="284"/>
      <c r="K40" s="284"/>
      <c r="L40" s="284"/>
      <c r="M40" s="284"/>
      <c r="N40" s="284"/>
      <c r="O40" s="284"/>
    </row>
    <row r="41" spans="1:15" x14ac:dyDescent="0.2">
      <c r="A41" s="122"/>
      <c r="B41" s="280" t="s">
        <v>1235</v>
      </c>
      <c r="C41" s="281"/>
      <c r="D41" s="285"/>
      <c r="E41" s="285"/>
      <c r="F41" s="284"/>
      <c r="G41" s="285"/>
      <c r="H41" s="285"/>
      <c r="I41" s="285"/>
      <c r="J41" s="285"/>
      <c r="K41" s="285"/>
      <c r="L41" s="285"/>
      <c r="M41" s="285"/>
      <c r="N41" s="285"/>
      <c r="O41" s="285"/>
    </row>
    <row r="42" spans="1:15" x14ac:dyDescent="0.2">
      <c r="A42" s="122">
        <v>1</v>
      </c>
      <c r="B42" s="113" t="s">
        <v>1324</v>
      </c>
      <c r="C42" s="112" t="s">
        <v>1169</v>
      </c>
      <c r="D42" s="234">
        <v>2</v>
      </c>
      <c r="E42" s="283"/>
      <c r="F42" s="284"/>
      <c r="G42" s="284"/>
      <c r="H42" s="284"/>
      <c r="I42" s="284"/>
      <c r="J42" s="284"/>
      <c r="K42" s="284"/>
      <c r="L42" s="284"/>
      <c r="M42" s="284"/>
      <c r="N42" s="284"/>
      <c r="O42" s="284"/>
    </row>
    <row r="43" spans="1:15" x14ac:dyDescent="0.2">
      <c r="A43" s="122">
        <f>+A42+1</f>
        <v>2</v>
      </c>
      <c r="B43" s="113" t="s">
        <v>1218</v>
      </c>
      <c r="C43" s="112" t="s">
        <v>1169</v>
      </c>
      <c r="D43" s="234">
        <v>2</v>
      </c>
      <c r="E43" s="283"/>
      <c r="F43" s="284"/>
      <c r="G43" s="284"/>
      <c r="H43" s="284"/>
      <c r="I43" s="284"/>
      <c r="J43" s="284"/>
      <c r="K43" s="284"/>
      <c r="L43" s="284"/>
      <c r="M43" s="284"/>
      <c r="N43" s="284"/>
      <c r="O43" s="284"/>
    </row>
    <row r="44" spans="1:15" ht="25.5" x14ac:dyDescent="0.2">
      <c r="A44" s="128">
        <f t="shared" ref="A44:A52" si="2">+A43+1</f>
        <v>3</v>
      </c>
      <c r="B44" s="111" t="s">
        <v>1227</v>
      </c>
      <c r="C44" s="112" t="s">
        <v>1169</v>
      </c>
      <c r="D44" s="234">
        <v>2</v>
      </c>
      <c r="E44" s="283"/>
      <c r="F44" s="284"/>
      <c r="G44" s="284"/>
      <c r="H44" s="284"/>
      <c r="I44" s="284"/>
      <c r="J44" s="284"/>
      <c r="K44" s="284"/>
      <c r="L44" s="284"/>
      <c r="M44" s="284"/>
      <c r="N44" s="284"/>
      <c r="O44" s="284"/>
    </row>
    <row r="45" spans="1:15" x14ac:dyDescent="0.2">
      <c r="A45" s="128">
        <f t="shared" si="2"/>
        <v>4</v>
      </c>
      <c r="B45" s="113" t="s">
        <v>1228</v>
      </c>
      <c r="C45" s="112" t="s">
        <v>1169</v>
      </c>
      <c r="D45" s="234">
        <v>150</v>
      </c>
      <c r="E45" s="283"/>
      <c r="F45" s="284"/>
      <c r="G45" s="284"/>
      <c r="H45" s="284"/>
      <c r="I45" s="284"/>
      <c r="J45" s="284"/>
      <c r="K45" s="284"/>
      <c r="L45" s="284"/>
      <c r="M45" s="284"/>
      <c r="N45" s="284"/>
      <c r="O45" s="284"/>
    </row>
    <row r="46" spans="1:15" ht="25.5" x14ac:dyDescent="0.2">
      <c r="A46" s="128">
        <f t="shared" si="2"/>
        <v>5</v>
      </c>
      <c r="B46" s="111" t="s">
        <v>1229</v>
      </c>
      <c r="C46" s="112" t="s">
        <v>1169</v>
      </c>
      <c r="D46" s="234">
        <v>2</v>
      </c>
      <c r="E46" s="283"/>
      <c r="F46" s="284"/>
      <c r="G46" s="284"/>
      <c r="H46" s="284"/>
      <c r="I46" s="284"/>
      <c r="J46" s="284"/>
      <c r="K46" s="284"/>
      <c r="L46" s="284"/>
      <c r="M46" s="284"/>
      <c r="N46" s="284"/>
      <c r="O46" s="284"/>
    </row>
    <row r="47" spans="1:15" x14ac:dyDescent="0.2">
      <c r="A47" s="128">
        <f t="shared" si="2"/>
        <v>6</v>
      </c>
      <c r="B47" s="111" t="s">
        <v>1230</v>
      </c>
      <c r="C47" s="112" t="s">
        <v>173</v>
      </c>
      <c r="D47" s="234">
        <v>100</v>
      </c>
      <c r="E47" s="283"/>
      <c r="F47" s="284"/>
      <c r="G47" s="284"/>
      <c r="H47" s="284"/>
      <c r="I47" s="284"/>
      <c r="J47" s="284"/>
      <c r="K47" s="284"/>
      <c r="L47" s="284"/>
      <c r="M47" s="284"/>
      <c r="N47" s="284"/>
      <c r="O47" s="284"/>
    </row>
    <row r="48" spans="1:15" x14ac:dyDescent="0.2">
      <c r="A48" s="128">
        <f t="shared" si="2"/>
        <v>7</v>
      </c>
      <c r="B48" s="111" t="s">
        <v>1231</v>
      </c>
      <c r="C48" s="112" t="s">
        <v>173</v>
      </c>
      <c r="D48" s="234">
        <v>100</v>
      </c>
      <c r="E48" s="283"/>
      <c r="F48" s="284"/>
      <c r="G48" s="284"/>
      <c r="H48" s="284"/>
      <c r="I48" s="284"/>
      <c r="J48" s="284"/>
      <c r="K48" s="284"/>
      <c r="L48" s="284"/>
      <c r="M48" s="284"/>
      <c r="N48" s="284"/>
      <c r="O48" s="284"/>
    </row>
    <row r="49" spans="1:15" x14ac:dyDescent="0.2">
      <c r="A49" s="128">
        <f t="shared" si="2"/>
        <v>8</v>
      </c>
      <c r="B49" s="111" t="s">
        <v>1232</v>
      </c>
      <c r="C49" s="112" t="s">
        <v>1169</v>
      </c>
      <c r="D49" s="234">
        <v>2</v>
      </c>
      <c r="E49" s="283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x14ac:dyDescent="0.2">
      <c r="A50" s="128">
        <f t="shared" si="2"/>
        <v>9</v>
      </c>
      <c r="B50" s="5" t="s">
        <v>1327</v>
      </c>
      <c r="C50" s="112" t="s">
        <v>173</v>
      </c>
      <c r="D50" s="234">
        <v>120</v>
      </c>
      <c r="E50" s="283"/>
      <c r="F50" s="284"/>
      <c r="G50" s="284"/>
      <c r="H50" s="284"/>
      <c r="I50" s="284"/>
      <c r="J50" s="284"/>
      <c r="K50" s="284"/>
      <c r="L50" s="284"/>
      <c r="M50" s="284"/>
      <c r="N50" s="284"/>
      <c r="O50" s="284"/>
    </row>
    <row r="51" spans="1:15" x14ac:dyDescent="0.2">
      <c r="A51" s="128">
        <f t="shared" si="2"/>
        <v>10</v>
      </c>
      <c r="B51" s="113" t="s">
        <v>1174</v>
      </c>
      <c r="C51" s="112" t="s">
        <v>173</v>
      </c>
      <c r="D51" s="234">
        <v>100</v>
      </c>
      <c r="E51" s="283"/>
      <c r="F51" s="284"/>
      <c r="G51" s="284"/>
      <c r="H51" s="284"/>
      <c r="I51" s="284"/>
      <c r="J51" s="284"/>
      <c r="K51" s="284"/>
      <c r="L51" s="284"/>
      <c r="M51" s="284"/>
      <c r="N51" s="284"/>
      <c r="O51" s="284"/>
    </row>
    <row r="52" spans="1:15" x14ac:dyDescent="0.2">
      <c r="A52" s="128">
        <f t="shared" si="2"/>
        <v>11</v>
      </c>
      <c r="B52" s="111" t="s">
        <v>689</v>
      </c>
      <c r="C52" s="112" t="s">
        <v>1177</v>
      </c>
      <c r="D52" s="234">
        <v>1</v>
      </c>
      <c r="E52" s="283"/>
      <c r="F52" s="284"/>
      <c r="G52" s="284"/>
      <c r="H52" s="284"/>
      <c r="I52" s="284"/>
      <c r="J52" s="284"/>
      <c r="K52" s="284"/>
      <c r="L52" s="284"/>
      <c r="M52" s="284"/>
      <c r="N52" s="284"/>
      <c r="O52" s="284"/>
    </row>
    <row r="53" spans="1:15" x14ac:dyDescent="0.2">
      <c r="A53" s="122"/>
      <c r="B53" s="111"/>
      <c r="C53" s="112"/>
      <c r="D53" s="234"/>
      <c r="E53" s="283"/>
      <c r="F53" s="284"/>
      <c r="G53" s="284"/>
      <c r="H53" s="284"/>
      <c r="I53" s="284"/>
      <c r="J53" s="284"/>
      <c r="K53" s="284"/>
      <c r="L53" s="284"/>
      <c r="M53" s="284"/>
      <c r="N53" s="284"/>
      <c r="O53" s="284"/>
    </row>
    <row r="54" spans="1:15" x14ac:dyDescent="0.2">
      <c r="A54" s="13"/>
      <c r="B54" s="48" t="s">
        <v>204</v>
      </c>
      <c r="C54" s="13"/>
      <c r="D54" s="255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13"/>
      <c r="B55" s="213" t="s">
        <v>629</v>
      </c>
      <c r="C55" s="248"/>
      <c r="D55" s="19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13"/>
      <c r="B56" s="216" t="s">
        <v>630</v>
      </c>
      <c r="C56" s="3"/>
      <c r="D56" s="255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x14ac:dyDescent="0.2">
      <c r="D58" s="54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</row>
    <row r="59" spans="1:15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5" s="31" customFormat="1" ht="18" x14ac:dyDescent="0.2">
      <c r="B60" s="217" t="s">
        <v>1340</v>
      </c>
      <c r="D60" s="218"/>
      <c r="F60" s="217" t="s">
        <v>1342</v>
      </c>
      <c r="G60" s="217"/>
      <c r="H60" s="218"/>
      <c r="I60" s="218"/>
      <c r="J60" s="219"/>
      <c r="K60" s="219"/>
      <c r="L60" s="219"/>
      <c r="M60" s="219"/>
      <c r="N60" s="219"/>
      <c r="O60" s="219"/>
    </row>
    <row r="61" spans="1:15" s="31" customFormat="1" ht="18" x14ac:dyDescent="0.2">
      <c r="B61" s="220" t="s">
        <v>1132</v>
      </c>
      <c r="D61" s="221"/>
      <c r="E61" s="219"/>
      <c r="F61" s="222"/>
      <c r="G61" s="222"/>
      <c r="J61" s="220" t="s">
        <v>1132</v>
      </c>
      <c r="K61" s="219"/>
      <c r="L61" s="223"/>
      <c r="M61" s="223"/>
      <c r="N61" s="223"/>
      <c r="O61" s="219"/>
    </row>
    <row r="62" spans="1:15" s="31" customFormat="1" x14ac:dyDescent="0.2">
      <c r="B62" s="220"/>
      <c r="D62" s="221"/>
      <c r="E62" s="219"/>
      <c r="H62" s="224"/>
      <c r="I62" s="224"/>
      <c r="J62" s="219"/>
      <c r="K62" s="219"/>
      <c r="L62" s="223"/>
      <c r="M62" s="223"/>
      <c r="N62" s="223"/>
      <c r="O62" s="219"/>
    </row>
    <row r="63" spans="1:15" s="31" customFormat="1" x14ac:dyDescent="0.2">
      <c r="B63" s="217" t="s">
        <v>1341</v>
      </c>
      <c r="D63" s="224"/>
      <c r="E63" s="219"/>
      <c r="F63" s="217" t="s">
        <v>1343</v>
      </c>
      <c r="G63" s="217"/>
      <c r="H63" s="219"/>
      <c r="I63" s="219"/>
      <c r="J63" s="219"/>
      <c r="K63" s="219"/>
      <c r="L63" s="223"/>
      <c r="M63" s="223"/>
      <c r="N63" s="223"/>
      <c r="O63" s="219"/>
    </row>
  </sheetData>
  <mergeCells count="20">
    <mergeCell ref="A1:K1"/>
    <mergeCell ref="A2:K2"/>
    <mergeCell ref="E11:J11"/>
    <mergeCell ref="K11:O11"/>
    <mergeCell ref="O12:O14"/>
    <mergeCell ref="K7:L7"/>
    <mergeCell ref="L12:L14"/>
    <mergeCell ref="K12:K14"/>
    <mergeCell ref="M12:M14"/>
    <mergeCell ref="A11:A14"/>
    <mergeCell ref="B11:B14"/>
    <mergeCell ref="C11:C14"/>
    <mergeCell ref="D11:D14"/>
    <mergeCell ref="E12:E14"/>
    <mergeCell ref="G12:G14"/>
    <mergeCell ref="N12:N14"/>
    <mergeCell ref="H12:H14"/>
    <mergeCell ref="I12:I14"/>
    <mergeCell ref="J12:J14"/>
    <mergeCell ref="F12:F14"/>
  </mergeCells>
  <phoneticPr fontId="2" type="noConversion"/>
  <conditionalFormatting sqref="C16:C28 C53">
    <cfRule type="cellIs" dxfId="9" priority="9" stopIfTrue="1" operator="equal">
      <formula>0</formula>
    </cfRule>
    <cfRule type="expression" dxfId="8" priority="10" stopIfTrue="1">
      <formula>#DIV/0!</formula>
    </cfRule>
  </conditionalFormatting>
  <conditionalFormatting sqref="C37">
    <cfRule type="cellIs" dxfId="7" priority="5" stopIfTrue="1" operator="equal">
      <formula>0</formula>
    </cfRule>
    <cfRule type="expression" dxfId="6" priority="6" stopIfTrue="1">
      <formula>#DIV/0!</formula>
    </cfRule>
  </conditionalFormatting>
  <conditionalFormatting sqref="C38:C40 C30:C36">
    <cfRule type="cellIs" dxfId="5" priority="7" stopIfTrue="1" operator="equal">
      <formula>0</formula>
    </cfRule>
    <cfRule type="expression" dxfId="4" priority="8" stopIfTrue="1">
      <formula>#DIV/0!</formula>
    </cfRule>
  </conditionalFormatting>
  <conditionalFormatting sqref="C43:C52">
    <cfRule type="cellIs" dxfId="3" priority="3" stopIfTrue="1" operator="equal">
      <formula>0</formula>
    </cfRule>
    <cfRule type="expression" dxfId="2" priority="4" stopIfTrue="1">
      <formula>#DIV/0!</formula>
    </cfRule>
  </conditionalFormatting>
  <conditionalFormatting sqref="C42:D42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5" right="0.48" top="1" bottom="1" header="0.5" footer="0.5"/>
  <pageSetup paperSize="9" orientation="landscape" horizontalDpi="4294967293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9"/>
  <sheetViews>
    <sheetView workbookViewId="0">
      <selection activeCell="K7" sqref="K7:L8"/>
    </sheetView>
  </sheetViews>
  <sheetFormatPr defaultRowHeight="12.75" x14ac:dyDescent="0.2"/>
  <cols>
    <col min="1" max="1" width="5" style="5" customWidth="1"/>
    <col min="2" max="2" width="33" style="5" customWidth="1"/>
    <col min="3" max="3" width="6.85546875" style="5" customWidth="1"/>
    <col min="4" max="4" width="6.28515625" style="5" customWidth="1"/>
    <col min="5" max="5" width="6.5703125" style="5" customWidth="1"/>
    <col min="6" max="6" width="7.5703125" style="5" customWidth="1"/>
    <col min="7" max="7" width="6.85546875" style="5" customWidth="1"/>
    <col min="8" max="9" width="7" style="5" customWidth="1"/>
    <col min="10" max="10" width="7.42578125" style="5" customWidth="1"/>
    <col min="11" max="11" width="6.28515625" style="5" customWidth="1"/>
    <col min="12" max="12" width="8.85546875" style="5" customWidth="1"/>
    <col min="13" max="13" width="7.5703125" style="5" customWidth="1"/>
    <col min="14" max="14" width="6.5703125" style="5" customWidth="1"/>
    <col min="15" max="16384" width="9.140625" style="5"/>
  </cols>
  <sheetData>
    <row r="1" spans="1:15" x14ac:dyDescent="0.2">
      <c r="A1" s="315" t="s">
        <v>863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15" x14ac:dyDescent="0.2">
      <c r="A2" s="315" t="s">
        <v>871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5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5" x14ac:dyDescent="0.2">
      <c r="A4" s="109" t="s">
        <v>1126</v>
      </c>
    </row>
    <row r="5" spans="1:15" x14ac:dyDescent="0.2">
      <c r="A5" s="5" t="s">
        <v>1144</v>
      </c>
      <c r="B5" s="109"/>
    </row>
    <row r="6" spans="1:15" x14ac:dyDescent="0.2">
      <c r="A6" s="5" t="s">
        <v>844</v>
      </c>
    </row>
    <row r="7" spans="1:15" x14ac:dyDescent="0.2">
      <c r="A7" s="5" t="s">
        <v>1127</v>
      </c>
      <c r="I7" s="5" t="s">
        <v>181</v>
      </c>
      <c r="K7" s="320"/>
      <c r="L7" s="315"/>
      <c r="M7" s="28" t="s">
        <v>626</v>
      </c>
    </row>
    <row r="8" spans="1:15" x14ac:dyDescent="0.2">
      <c r="A8" s="5" t="s">
        <v>1330</v>
      </c>
      <c r="I8" s="72"/>
      <c r="J8" s="6" t="s">
        <v>1134</v>
      </c>
      <c r="K8" s="140"/>
      <c r="L8" s="54"/>
    </row>
    <row r="10" spans="1:15" x14ac:dyDescent="0.2">
      <c r="A10" s="5" t="s">
        <v>1163</v>
      </c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ht="26.25" customHeight="1" x14ac:dyDescent="0.2">
      <c r="A15" s="122">
        <v>1</v>
      </c>
      <c r="B15" s="45" t="s">
        <v>123</v>
      </c>
      <c r="C15" s="1" t="s">
        <v>205</v>
      </c>
      <c r="D15" s="206">
        <v>1</v>
      </c>
      <c r="E15" s="206"/>
      <c r="F15" s="206"/>
      <c r="G15" s="4"/>
      <c r="H15" s="4"/>
      <c r="I15" s="4"/>
      <c r="J15" s="4"/>
      <c r="K15" s="4"/>
      <c r="L15" s="4"/>
      <c r="M15" s="4"/>
      <c r="N15" s="4"/>
      <c r="O15" s="4"/>
    </row>
    <row r="16" spans="1:15" ht="24.75" customHeight="1" x14ac:dyDescent="0.2">
      <c r="A16" s="122">
        <v>2</v>
      </c>
      <c r="B16" s="45" t="s">
        <v>124</v>
      </c>
      <c r="C16" s="1" t="s">
        <v>205</v>
      </c>
      <c r="D16" s="206">
        <v>1</v>
      </c>
      <c r="E16" s="206"/>
      <c r="F16" s="206"/>
      <c r="G16" s="4"/>
      <c r="H16" s="4"/>
      <c r="I16" s="4"/>
      <c r="J16" s="4"/>
      <c r="K16" s="4"/>
      <c r="L16" s="4"/>
      <c r="M16" s="4"/>
      <c r="N16" s="4"/>
      <c r="O16" s="4"/>
    </row>
    <row r="17" spans="1:15" ht="25.5" customHeight="1" x14ac:dyDescent="0.2">
      <c r="A17" s="122">
        <v>3</v>
      </c>
      <c r="B17" s="45" t="s">
        <v>125</v>
      </c>
      <c r="C17" s="1" t="s">
        <v>205</v>
      </c>
      <c r="D17" s="206">
        <v>2</v>
      </c>
      <c r="E17" s="206"/>
      <c r="F17" s="206"/>
      <c r="G17" s="4"/>
      <c r="H17" s="4"/>
      <c r="I17" s="4"/>
      <c r="J17" s="4"/>
      <c r="K17" s="4"/>
      <c r="L17" s="4"/>
      <c r="M17" s="4"/>
      <c r="N17" s="4"/>
      <c r="O17" s="4"/>
    </row>
    <row r="18" spans="1:15" ht="40.5" customHeight="1" x14ac:dyDescent="0.2">
      <c r="A18" s="122">
        <v>4</v>
      </c>
      <c r="B18" s="45" t="s">
        <v>493</v>
      </c>
      <c r="C18" s="1" t="s">
        <v>205</v>
      </c>
      <c r="D18" s="206">
        <v>1</v>
      </c>
      <c r="E18" s="206"/>
      <c r="F18" s="206"/>
      <c r="G18" s="4"/>
      <c r="H18" s="4"/>
      <c r="I18" s="4"/>
      <c r="J18" s="4"/>
      <c r="K18" s="4"/>
      <c r="L18" s="4"/>
      <c r="M18" s="4"/>
      <c r="N18" s="4"/>
      <c r="O18" s="4"/>
    </row>
    <row r="19" spans="1:15" ht="12.75" customHeight="1" x14ac:dyDescent="0.2">
      <c r="A19" s="122"/>
      <c r="B19" s="45" t="s">
        <v>1084</v>
      </c>
      <c r="C19" s="1" t="s">
        <v>205</v>
      </c>
      <c r="D19" s="206">
        <v>1</v>
      </c>
      <c r="E19" s="206"/>
      <c r="F19" s="206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">
      <c r="A20" s="13"/>
      <c r="B20" s="48" t="s">
        <v>204</v>
      </c>
      <c r="C20" s="13"/>
      <c r="D20" s="255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13"/>
      <c r="B21" s="213" t="s">
        <v>629</v>
      </c>
      <c r="C21" s="248"/>
      <c r="D21" s="19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">
      <c r="A22" s="13"/>
      <c r="B22" s="216" t="s">
        <v>630</v>
      </c>
      <c r="C22" s="3"/>
      <c r="D22" s="255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5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5" x14ac:dyDescent="0.2">
      <c r="D25" s="54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1:15" s="31" customFormat="1" ht="18" x14ac:dyDescent="0.2">
      <c r="B26" s="217" t="s">
        <v>1340</v>
      </c>
      <c r="D26" s="218"/>
      <c r="F26" s="217" t="s">
        <v>1342</v>
      </c>
      <c r="G26" s="217"/>
      <c r="H26" s="218"/>
      <c r="I26" s="218"/>
      <c r="J26" s="219"/>
      <c r="K26" s="219"/>
      <c r="L26" s="219"/>
      <c r="M26" s="219"/>
      <c r="N26" s="219"/>
      <c r="O26" s="219"/>
    </row>
    <row r="27" spans="1:15" s="31" customFormat="1" ht="18" x14ac:dyDescent="0.2">
      <c r="B27" s="220" t="s">
        <v>1132</v>
      </c>
      <c r="D27" s="221"/>
      <c r="E27" s="219"/>
      <c r="F27" s="222"/>
      <c r="G27" s="222"/>
      <c r="J27" s="220" t="s">
        <v>1132</v>
      </c>
      <c r="K27" s="219"/>
      <c r="L27" s="223"/>
      <c r="M27" s="223"/>
      <c r="N27" s="223"/>
      <c r="O27" s="219"/>
    </row>
    <row r="28" spans="1:15" s="31" customFormat="1" x14ac:dyDescent="0.2">
      <c r="B28" s="220"/>
      <c r="D28" s="221"/>
      <c r="E28" s="219"/>
      <c r="H28" s="224"/>
      <c r="I28" s="224"/>
      <c r="J28" s="219"/>
      <c r="K28" s="219"/>
      <c r="L28" s="223"/>
      <c r="M28" s="223"/>
      <c r="N28" s="223"/>
      <c r="O28" s="219"/>
    </row>
    <row r="29" spans="1:15" s="31" customFormat="1" x14ac:dyDescent="0.2">
      <c r="B29" s="217" t="s">
        <v>1341</v>
      </c>
      <c r="D29" s="224"/>
      <c r="E29" s="219"/>
      <c r="F29" s="217" t="s">
        <v>1343</v>
      </c>
      <c r="G29" s="217"/>
      <c r="H29" s="219"/>
      <c r="I29" s="219"/>
      <c r="J29" s="219"/>
      <c r="K29" s="219"/>
      <c r="L29" s="223"/>
      <c r="M29" s="223"/>
      <c r="N29" s="223"/>
      <c r="O29" s="219"/>
    </row>
  </sheetData>
  <mergeCells count="20"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A1:K1"/>
    <mergeCell ref="A2:K2"/>
    <mergeCell ref="K7:L7"/>
    <mergeCell ref="J12:J14"/>
    <mergeCell ref="K12:K14"/>
    <mergeCell ref="L12:L14"/>
    <mergeCell ref="A11:A14"/>
    <mergeCell ref="B11:B14"/>
    <mergeCell ref="C11:C14"/>
    <mergeCell ref="I12:I14"/>
    <mergeCell ref="D11:D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showZeros="0" zoomScaleNormal="100" zoomScaleSheetLayoutView="70" workbookViewId="0">
      <selection activeCell="B35" sqref="B35"/>
    </sheetView>
  </sheetViews>
  <sheetFormatPr defaultRowHeight="12.75" x14ac:dyDescent="0.2"/>
  <cols>
    <col min="1" max="1" width="6.28515625" style="107" customWidth="1"/>
    <col min="2" max="2" width="38.28515625" style="107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107"/>
    <col min="256" max="256" width="8.7109375" style="107" customWidth="1"/>
    <col min="257" max="257" width="8.85546875" style="107" customWidth="1"/>
    <col min="258" max="258" width="42.42578125" style="107" customWidth="1"/>
    <col min="259" max="259" width="7.85546875" style="107" customWidth="1"/>
    <col min="260" max="260" width="9.140625" style="107"/>
    <col min="261" max="261" width="10.7109375" style="107" customWidth="1"/>
    <col min="262" max="262" width="10.85546875" style="107" customWidth="1"/>
    <col min="263" max="263" width="11" style="107" customWidth="1"/>
    <col min="264" max="264" width="12.140625" style="107" customWidth="1"/>
    <col min="265" max="265" width="11.7109375" style="107" customWidth="1"/>
    <col min="266" max="268" width="11.5703125" style="107" customWidth="1"/>
    <col min="269" max="269" width="12.42578125" style="107" customWidth="1"/>
    <col min="270" max="270" width="12.7109375" style="107" customWidth="1"/>
    <col min="271" max="271" width="13.7109375" style="107" customWidth="1"/>
    <col min="272" max="511" width="9.140625" style="107"/>
    <col min="512" max="512" width="8.7109375" style="107" customWidth="1"/>
    <col min="513" max="513" width="8.85546875" style="107" customWidth="1"/>
    <col min="514" max="514" width="42.42578125" style="107" customWidth="1"/>
    <col min="515" max="515" width="7.85546875" style="107" customWidth="1"/>
    <col min="516" max="516" width="9.140625" style="107"/>
    <col min="517" max="517" width="10.7109375" style="107" customWidth="1"/>
    <col min="518" max="518" width="10.85546875" style="107" customWidth="1"/>
    <col min="519" max="519" width="11" style="107" customWidth="1"/>
    <col min="520" max="520" width="12.140625" style="107" customWidth="1"/>
    <col min="521" max="521" width="11.7109375" style="107" customWidth="1"/>
    <col min="522" max="524" width="11.5703125" style="107" customWidth="1"/>
    <col min="525" max="525" width="12.42578125" style="107" customWidth="1"/>
    <col min="526" max="526" width="12.7109375" style="107" customWidth="1"/>
    <col min="527" max="527" width="13.7109375" style="107" customWidth="1"/>
    <col min="528" max="767" width="9.140625" style="107"/>
    <col min="768" max="768" width="8.7109375" style="107" customWidth="1"/>
    <col min="769" max="769" width="8.85546875" style="107" customWidth="1"/>
    <col min="770" max="770" width="42.42578125" style="107" customWidth="1"/>
    <col min="771" max="771" width="7.85546875" style="107" customWidth="1"/>
    <col min="772" max="772" width="9.140625" style="107"/>
    <col min="773" max="773" width="10.7109375" style="107" customWidth="1"/>
    <col min="774" max="774" width="10.85546875" style="107" customWidth="1"/>
    <col min="775" max="775" width="11" style="107" customWidth="1"/>
    <col min="776" max="776" width="12.140625" style="107" customWidth="1"/>
    <col min="777" max="777" width="11.7109375" style="107" customWidth="1"/>
    <col min="778" max="780" width="11.5703125" style="107" customWidth="1"/>
    <col min="781" max="781" width="12.42578125" style="107" customWidth="1"/>
    <col min="782" max="782" width="12.7109375" style="107" customWidth="1"/>
    <col min="783" max="783" width="13.7109375" style="107" customWidth="1"/>
    <col min="784" max="1023" width="9.140625" style="107"/>
    <col min="1024" max="1024" width="8.7109375" style="107" customWidth="1"/>
    <col min="1025" max="1025" width="8.85546875" style="107" customWidth="1"/>
    <col min="1026" max="1026" width="42.42578125" style="107" customWidth="1"/>
    <col min="1027" max="1027" width="7.85546875" style="107" customWidth="1"/>
    <col min="1028" max="1028" width="9.140625" style="107"/>
    <col min="1029" max="1029" width="10.7109375" style="107" customWidth="1"/>
    <col min="1030" max="1030" width="10.85546875" style="107" customWidth="1"/>
    <col min="1031" max="1031" width="11" style="107" customWidth="1"/>
    <col min="1032" max="1032" width="12.140625" style="107" customWidth="1"/>
    <col min="1033" max="1033" width="11.7109375" style="107" customWidth="1"/>
    <col min="1034" max="1036" width="11.5703125" style="107" customWidth="1"/>
    <col min="1037" max="1037" width="12.42578125" style="107" customWidth="1"/>
    <col min="1038" max="1038" width="12.7109375" style="107" customWidth="1"/>
    <col min="1039" max="1039" width="13.7109375" style="107" customWidth="1"/>
    <col min="1040" max="1279" width="9.140625" style="107"/>
    <col min="1280" max="1280" width="8.7109375" style="107" customWidth="1"/>
    <col min="1281" max="1281" width="8.85546875" style="107" customWidth="1"/>
    <col min="1282" max="1282" width="42.42578125" style="107" customWidth="1"/>
    <col min="1283" max="1283" width="7.85546875" style="107" customWidth="1"/>
    <col min="1284" max="1284" width="9.140625" style="107"/>
    <col min="1285" max="1285" width="10.7109375" style="107" customWidth="1"/>
    <col min="1286" max="1286" width="10.85546875" style="107" customWidth="1"/>
    <col min="1287" max="1287" width="11" style="107" customWidth="1"/>
    <col min="1288" max="1288" width="12.140625" style="107" customWidth="1"/>
    <col min="1289" max="1289" width="11.7109375" style="107" customWidth="1"/>
    <col min="1290" max="1292" width="11.5703125" style="107" customWidth="1"/>
    <col min="1293" max="1293" width="12.42578125" style="107" customWidth="1"/>
    <col min="1294" max="1294" width="12.7109375" style="107" customWidth="1"/>
    <col min="1295" max="1295" width="13.7109375" style="107" customWidth="1"/>
    <col min="1296" max="1535" width="9.140625" style="107"/>
    <col min="1536" max="1536" width="8.7109375" style="107" customWidth="1"/>
    <col min="1537" max="1537" width="8.85546875" style="107" customWidth="1"/>
    <col min="1538" max="1538" width="42.42578125" style="107" customWidth="1"/>
    <col min="1539" max="1539" width="7.85546875" style="107" customWidth="1"/>
    <col min="1540" max="1540" width="9.140625" style="107"/>
    <col min="1541" max="1541" width="10.7109375" style="107" customWidth="1"/>
    <col min="1542" max="1542" width="10.85546875" style="107" customWidth="1"/>
    <col min="1543" max="1543" width="11" style="107" customWidth="1"/>
    <col min="1544" max="1544" width="12.140625" style="107" customWidth="1"/>
    <col min="1545" max="1545" width="11.7109375" style="107" customWidth="1"/>
    <col min="1546" max="1548" width="11.5703125" style="107" customWidth="1"/>
    <col min="1549" max="1549" width="12.42578125" style="107" customWidth="1"/>
    <col min="1550" max="1550" width="12.7109375" style="107" customWidth="1"/>
    <col min="1551" max="1551" width="13.7109375" style="107" customWidth="1"/>
    <col min="1552" max="1791" width="9.140625" style="107"/>
    <col min="1792" max="1792" width="8.7109375" style="107" customWidth="1"/>
    <col min="1793" max="1793" width="8.85546875" style="107" customWidth="1"/>
    <col min="1794" max="1794" width="42.42578125" style="107" customWidth="1"/>
    <col min="1795" max="1795" width="7.85546875" style="107" customWidth="1"/>
    <col min="1796" max="1796" width="9.140625" style="107"/>
    <col min="1797" max="1797" width="10.7109375" style="107" customWidth="1"/>
    <col min="1798" max="1798" width="10.85546875" style="107" customWidth="1"/>
    <col min="1799" max="1799" width="11" style="107" customWidth="1"/>
    <col min="1800" max="1800" width="12.140625" style="107" customWidth="1"/>
    <col min="1801" max="1801" width="11.7109375" style="107" customWidth="1"/>
    <col min="1802" max="1804" width="11.5703125" style="107" customWidth="1"/>
    <col min="1805" max="1805" width="12.42578125" style="107" customWidth="1"/>
    <col min="1806" max="1806" width="12.7109375" style="107" customWidth="1"/>
    <col min="1807" max="1807" width="13.7109375" style="107" customWidth="1"/>
    <col min="1808" max="2047" width="9.140625" style="107"/>
    <col min="2048" max="2048" width="8.7109375" style="107" customWidth="1"/>
    <col min="2049" max="2049" width="8.85546875" style="107" customWidth="1"/>
    <col min="2050" max="2050" width="42.42578125" style="107" customWidth="1"/>
    <col min="2051" max="2051" width="7.85546875" style="107" customWidth="1"/>
    <col min="2052" max="2052" width="9.140625" style="107"/>
    <col min="2053" max="2053" width="10.7109375" style="107" customWidth="1"/>
    <col min="2054" max="2054" width="10.85546875" style="107" customWidth="1"/>
    <col min="2055" max="2055" width="11" style="107" customWidth="1"/>
    <col min="2056" max="2056" width="12.140625" style="107" customWidth="1"/>
    <col min="2057" max="2057" width="11.7109375" style="107" customWidth="1"/>
    <col min="2058" max="2060" width="11.5703125" style="107" customWidth="1"/>
    <col min="2061" max="2061" width="12.42578125" style="107" customWidth="1"/>
    <col min="2062" max="2062" width="12.7109375" style="107" customWidth="1"/>
    <col min="2063" max="2063" width="13.7109375" style="107" customWidth="1"/>
    <col min="2064" max="2303" width="9.140625" style="107"/>
    <col min="2304" max="2304" width="8.7109375" style="107" customWidth="1"/>
    <col min="2305" max="2305" width="8.85546875" style="107" customWidth="1"/>
    <col min="2306" max="2306" width="42.42578125" style="107" customWidth="1"/>
    <col min="2307" max="2307" width="7.85546875" style="107" customWidth="1"/>
    <col min="2308" max="2308" width="9.140625" style="107"/>
    <col min="2309" max="2309" width="10.7109375" style="107" customWidth="1"/>
    <col min="2310" max="2310" width="10.85546875" style="107" customWidth="1"/>
    <col min="2311" max="2311" width="11" style="107" customWidth="1"/>
    <col min="2312" max="2312" width="12.140625" style="107" customWidth="1"/>
    <col min="2313" max="2313" width="11.7109375" style="107" customWidth="1"/>
    <col min="2314" max="2316" width="11.5703125" style="107" customWidth="1"/>
    <col min="2317" max="2317" width="12.42578125" style="107" customWidth="1"/>
    <col min="2318" max="2318" width="12.7109375" style="107" customWidth="1"/>
    <col min="2319" max="2319" width="13.7109375" style="107" customWidth="1"/>
    <col min="2320" max="2559" width="9.140625" style="107"/>
    <col min="2560" max="2560" width="8.7109375" style="107" customWidth="1"/>
    <col min="2561" max="2561" width="8.85546875" style="107" customWidth="1"/>
    <col min="2562" max="2562" width="42.42578125" style="107" customWidth="1"/>
    <col min="2563" max="2563" width="7.85546875" style="107" customWidth="1"/>
    <col min="2564" max="2564" width="9.140625" style="107"/>
    <col min="2565" max="2565" width="10.7109375" style="107" customWidth="1"/>
    <col min="2566" max="2566" width="10.85546875" style="107" customWidth="1"/>
    <col min="2567" max="2567" width="11" style="107" customWidth="1"/>
    <col min="2568" max="2568" width="12.140625" style="107" customWidth="1"/>
    <col min="2569" max="2569" width="11.7109375" style="107" customWidth="1"/>
    <col min="2570" max="2572" width="11.5703125" style="107" customWidth="1"/>
    <col min="2573" max="2573" width="12.42578125" style="107" customWidth="1"/>
    <col min="2574" max="2574" width="12.7109375" style="107" customWidth="1"/>
    <col min="2575" max="2575" width="13.7109375" style="107" customWidth="1"/>
    <col min="2576" max="2815" width="9.140625" style="107"/>
    <col min="2816" max="2816" width="8.7109375" style="107" customWidth="1"/>
    <col min="2817" max="2817" width="8.85546875" style="107" customWidth="1"/>
    <col min="2818" max="2818" width="42.42578125" style="107" customWidth="1"/>
    <col min="2819" max="2819" width="7.85546875" style="107" customWidth="1"/>
    <col min="2820" max="2820" width="9.140625" style="107"/>
    <col min="2821" max="2821" width="10.7109375" style="107" customWidth="1"/>
    <col min="2822" max="2822" width="10.85546875" style="107" customWidth="1"/>
    <col min="2823" max="2823" width="11" style="107" customWidth="1"/>
    <col min="2824" max="2824" width="12.140625" style="107" customWidth="1"/>
    <col min="2825" max="2825" width="11.7109375" style="107" customWidth="1"/>
    <col min="2826" max="2828" width="11.5703125" style="107" customWidth="1"/>
    <col min="2829" max="2829" width="12.42578125" style="107" customWidth="1"/>
    <col min="2830" max="2830" width="12.7109375" style="107" customWidth="1"/>
    <col min="2831" max="2831" width="13.7109375" style="107" customWidth="1"/>
    <col min="2832" max="3071" width="9.140625" style="107"/>
    <col min="3072" max="3072" width="8.7109375" style="107" customWidth="1"/>
    <col min="3073" max="3073" width="8.85546875" style="107" customWidth="1"/>
    <col min="3074" max="3074" width="42.42578125" style="107" customWidth="1"/>
    <col min="3075" max="3075" width="7.85546875" style="107" customWidth="1"/>
    <col min="3076" max="3076" width="9.140625" style="107"/>
    <col min="3077" max="3077" width="10.7109375" style="107" customWidth="1"/>
    <col min="3078" max="3078" width="10.85546875" style="107" customWidth="1"/>
    <col min="3079" max="3079" width="11" style="107" customWidth="1"/>
    <col min="3080" max="3080" width="12.140625" style="107" customWidth="1"/>
    <col min="3081" max="3081" width="11.7109375" style="107" customWidth="1"/>
    <col min="3082" max="3084" width="11.5703125" style="107" customWidth="1"/>
    <col min="3085" max="3085" width="12.42578125" style="107" customWidth="1"/>
    <col min="3086" max="3086" width="12.7109375" style="107" customWidth="1"/>
    <col min="3087" max="3087" width="13.7109375" style="107" customWidth="1"/>
    <col min="3088" max="3327" width="9.140625" style="107"/>
    <col min="3328" max="3328" width="8.7109375" style="107" customWidth="1"/>
    <col min="3329" max="3329" width="8.85546875" style="107" customWidth="1"/>
    <col min="3330" max="3330" width="42.42578125" style="107" customWidth="1"/>
    <col min="3331" max="3331" width="7.85546875" style="107" customWidth="1"/>
    <col min="3332" max="3332" width="9.140625" style="107"/>
    <col min="3333" max="3333" width="10.7109375" style="107" customWidth="1"/>
    <col min="3334" max="3334" width="10.85546875" style="107" customWidth="1"/>
    <col min="3335" max="3335" width="11" style="107" customWidth="1"/>
    <col min="3336" max="3336" width="12.140625" style="107" customWidth="1"/>
    <col min="3337" max="3337" width="11.7109375" style="107" customWidth="1"/>
    <col min="3338" max="3340" width="11.5703125" style="107" customWidth="1"/>
    <col min="3341" max="3341" width="12.42578125" style="107" customWidth="1"/>
    <col min="3342" max="3342" width="12.7109375" style="107" customWidth="1"/>
    <col min="3343" max="3343" width="13.7109375" style="107" customWidth="1"/>
    <col min="3344" max="3583" width="9.140625" style="107"/>
    <col min="3584" max="3584" width="8.7109375" style="107" customWidth="1"/>
    <col min="3585" max="3585" width="8.85546875" style="107" customWidth="1"/>
    <col min="3586" max="3586" width="42.42578125" style="107" customWidth="1"/>
    <col min="3587" max="3587" width="7.85546875" style="107" customWidth="1"/>
    <col min="3588" max="3588" width="9.140625" style="107"/>
    <col min="3589" max="3589" width="10.7109375" style="107" customWidth="1"/>
    <col min="3590" max="3590" width="10.85546875" style="107" customWidth="1"/>
    <col min="3591" max="3591" width="11" style="107" customWidth="1"/>
    <col min="3592" max="3592" width="12.140625" style="107" customWidth="1"/>
    <col min="3593" max="3593" width="11.7109375" style="107" customWidth="1"/>
    <col min="3594" max="3596" width="11.5703125" style="107" customWidth="1"/>
    <col min="3597" max="3597" width="12.42578125" style="107" customWidth="1"/>
    <col min="3598" max="3598" width="12.7109375" style="107" customWidth="1"/>
    <col min="3599" max="3599" width="13.7109375" style="107" customWidth="1"/>
    <col min="3600" max="3839" width="9.140625" style="107"/>
    <col min="3840" max="3840" width="8.7109375" style="107" customWidth="1"/>
    <col min="3841" max="3841" width="8.85546875" style="107" customWidth="1"/>
    <col min="3842" max="3842" width="42.42578125" style="107" customWidth="1"/>
    <col min="3843" max="3843" width="7.85546875" style="107" customWidth="1"/>
    <col min="3844" max="3844" width="9.140625" style="107"/>
    <col min="3845" max="3845" width="10.7109375" style="107" customWidth="1"/>
    <col min="3846" max="3846" width="10.85546875" style="107" customWidth="1"/>
    <col min="3847" max="3847" width="11" style="107" customWidth="1"/>
    <col min="3848" max="3848" width="12.140625" style="107" customWidth="1"/>
    <col min="3849" max="3849" width="11.7109375" style="107" customWidth="1"/>
    <col min="3850" max="3852" width="11.5703125" style="107" customWidth="1"/>
    <col min="3853" max="3853" width="12.42578125" style="107" customWidth="1"/>
    <col min="3854" max="3854" width="12.7109375" style="107" customWidth="1"/>
    <col min="3855" max="3855" width="13.7109375" style="107" customWidth="1"/>
    <col min="3856" max="4095" width="9.140625" style="107"/>
    <col min="4096" max="4096" width="8.7109375" style="107" customWidth="1"/>
    <col min="4097" max="4097" width="8.85546875" style="107" customWidth="1"/>
    <col min="4098" max="4098" width="42.42578125" style="107" customWidth="1"/>
    <col min="4099" max="4099" width="7.85546875" style="107" customWidth="1"/>
    <col min="4100" max="4100" width="9.140625" style="107"/>
    <col min="4101" max="4101" width="10.7109375" style="107" customWidth="1"/>
    <col min="4102" max="4102" width="10.85546875" style="107" customWidth="1"/>
    <col min="4103" max="4103" width="11" style="107" customWidth="1"/>
    <col min="4104" max="4104" width="12.140625" style="107" customWidth="1"/>
    <col min="4105" max="4105" width="11.7109375" style="107" customWidth="1"/>
    <col min="4106" max="4108" width="11.5703125" style="107" customWidth="1"/>
    <col min="4109" max="4109" width="12.42578125" style="107" customWidth="1"/>
    <col min="4110" max="4110" width="12.7109375" style="107" customWidth="1"/>
    <col min="4111" max="4111" width="13.7109375" style="107" customWidth="1"/>
    <col min="4112" max="4351" width="9.140625" style="107"/>
    <col min="4352" max="4352" width="8.7109375" style="107" customWidth="1"/>
    <col min="4353" max="4353" width="8.85546875" style="107" customWidth="1"/>
    <col min="4354" max="4354" width="42.42578125" style="107" customWidth="1"/>
    <col min="4355" max="4355" width="7.85546875" style="107" customWidth="1"/>
    <col min="4356" max="4356" width="9.140625" style="107"/>
    <col min="4357" max="4357" width="10.7109375" style="107" customWidth="1"/>
    <col min="4358" max="4358" width="10.85546875" style="107" customWidth="1"/>
    <col min="4359" max="4359" width="11" style="107" customWidth="1"/>
    <col min="4360" max="4360" width="12.140625" style="107" customWidth="1"/>
    <col min="4361" max="4361" width="11.7109375" style="107" customWidth="1"/>
    <col min="4362" max="4364" width="11.5703125" style="107" customWidth="1"/>
    <col min="4365" max="4365" width="12.42578125" style="107" customWidth="1"/>
    <col min="4366" max="4366" width="12.7109375" style="107" customWidth="1"/>
    <col min="4367" max="4367" width="13.7109375" style="107" customWidth="1"/>
    <col min="4368" max="4607" width="9.140625" style="107"/>
    <col min="4608" max="4608" width="8.7109375" style="107" customWidth="1"/>
    <col min="4609" max="4609" width="8.85546875" style="107" customWidth="1"/>
    <col min="4610" max="4610" width="42.42578125" style="107" customWidth="1"/>
    <col min="4611" max="4611" width="7.85546875" style="107" customWidth="1"/>
    <col min="4612" max="4612" width="9.140625" style="107"/>
    <col min="4613" max="4613" width="10.7109375" style="107" customWidth="1"/>
    <col min="4614" max="4614" width="10.85546875" style="107" customWidth="1"/>
    <col min="4615" max="4615" width="11" style="107" customWidth="1"/>
    <col min="4616" max="4616" width="12.140625" style="107" customWidth="1"/>
    <col min="4617" max="4617" width="11.7109375" style="107" customWidth="1"/>
    <col min="4618" max="4620" width="11.5703125" style="107" customWidth="1"/>
    <col min="4621" max="4621" width="12.42578125" style="107" customWidth="1"/>
    <col min="4622" max="4622" width="12.7109375" style="107" customWidth="1"/>
    <col min="4623" max="4623" width="13.7109375" style="107" customWidth="1"/>
    <col min="4624" max="4863" width="9.140625" style="107"/>
    <col min="4864" max="4864" width="8.7109375" style="107" customWidth="1"/>
    <col min="4865" max="4865" width="8.85546875" style="107" customWidth="1"/>
    <col min="4866" max="4866" width="42.42578125" style="107" customWidth="1"/>
    <col min="4867" max="4867" width="7.85546875" style="107" customWidth="1"/>
    <col min="4868" max="4868" width="9.140625" style="107"/>
    <col min="4869" max="4869" width="10.7109375" style="107" customWidth="1"/>
    <col min="4870" max="4870" width="10.85546875" style="107" customWidth="1"/>
    <col min="4871" max="4871" width="11" style="107" customWidth="1"/>
    <col min="4872" max="4872" width="12.140625" style="107" customWidth="1"/>
    <col min="4873" max="4873" width="11.7109375" style="107" customWidth="1"/>
    <col min="4874" max="4876" width="11.5703125" style="107" customWidth="1"/>
    <col min="4877" max="4877" width="12.42578125" style="107" customWidth="1"/>
    <col min="4878" max="4878" width="12.7109375" style="107" customWidth="1"/>
    <col min="4879" max="4879" width="13.7109375" style="107" customWidth="1"/>
    <col min="4880" max="5119" width="9.140625" style="107"/>
    <col min="5120" max="5120" width="8.7109375" style="107" customWidth="1"/>
    <col min="5121" max="5121" width="8.85546875" style="107" customWidth="1"/>
    <col min="5122" max="5122" width="42.42578125" style="107" customWidth="1"/>
    <col min="5123" max="5123" width="7.85546875" style="107" customWidth="1"/>
    <col min="5124" max="5124" width="9.140625" style="107"/>
    <col min="5125" max="5125" width="10.7109375" style="107" customWidth="1"/>
    <col min="5126" max="5126" width="10.85546875" style="107" customWidth="1"/>
    <col min="5127" max="5127" width="11" style="107" customWidth="1"/>
    <col min="5128" max="5128" width="12.140625" style="107" customWidth="1"/>
    <col min="5129" max="5129" width="11.7109375" style="107" customWidth="1"/>
    <col min="5130" max="5132" width="11.5703125" style="107" customWidth="1"/>
    <col min="5133" max="5133" width="12.42578125" style="107" customWidth="1"/>
    <col min="5134" max="5134" width="12.7109375" style="107" customWidth="1"/>
    <col min="5135" max="5135" width="13.7109375" style="107" customWidth="1"/>
    <col min="5136" max="5375" width="9.140625" style="107"/>
    <col min="5376" max="5376" width="8.7109375" style="107" customWidth="1"/>
    <col min="5377" max="5377" width="8.85546875" style="107" customWidth="1"/>
    <col min="5378" max="5378" width="42.42578125" style="107" customWidth="1"/>
    <col min="5379" max="5379" width="7.85546875" style="107" customWidth="1"/>
    <col min="5380" max="5380" width="9.140625" style="107"/>
    <col min="5381" max="5381" width="10.7109375" style="107" customWidth="1"/>
    <col min="5382" max="5382" width="10.85546875" style="107" customWidth="1"/>
    <col min="5383" max="5383" width="11" style="107" customWidth="1"/>
    <col min="5384" max="5384" width="12.140625" style="107" customWidth="1"/>
    <col min="5385" max="5385" width="11.7109375" style="107" customWidth="1"/>
    <col min="5386" max="5388" width="11.5703125" style="107" customWidth="1"/>
    <col min="5389" max="5389" width="12.42578125" style="107" customWidth="1"/>
    <col min="5390" max="5390" width="12.7109375" style="107" customWidth="1"/>
    <col min="5391" max="5391" width="13.7109375" style="107" customWidth="1"/>
    <col min="5392" max="5631" width="9.140625" style="107"/>
    <col min="5632" max="5632" width="8.7109375" style="107" customWidth="1"/>
    <col min="5633" max="5633" width="8.85546875" style="107" customWidth="1"/>
    <col min="5634" max="5634" width="42.42578125" style="107" customWidth="1"/>
    <col min="5635" max="5635" width="7.85546875" style="107" customWidth="1"/>
    <col min="5636" max="5636" width="9.140625" style="107"/>
    <col min="5637" max="5637" width="10.7109375" style="107" customWidth="1"/>
    <col min="5638" max="5638" width="10.85546875" style="107" customWidth="1"/>
    <col min="5639" max="5639" width="11" style="107" customWidth="1"/>
    <col min="5640" max="5640" width="12.140625" style="107" customWidth="1"/>
    <col min="5641" max="5641" width="11.7109375" style="107" customWidth="1"/>
    <col min="5642" max="5644" width="11.5703125" style="107" customWidth="1"/>
    <col min="5645" max="5645" width="12.42578125" style="107" customWidth="1"/>
    <col min="5646" max="5646" width="12.7109375" style="107" customWidth="1"/>
    <col min="5647" max="5647" width="13.7109375" style="107" customWidth="1"/>
    <col min="5648" max="5887" width="9.140625" style="107"/>
    <col min="5888" max="5888" width="8.7109375" style="107" customWidth="1"/>
    <col min="5889" max="5889" width="8.85546875" style="107" customWidth="1"/>
    <col min="5890" max="5890" width="42.42578125" style="107" customWidth="1"/>
    <col min="5891" max="5891" width="7.85546875" style="107" customWidth="1"/>
    <col min="5892" max="5892" width="9.140625" style="107"/>
    <col min="5893" max="5893" width="10.7109375" style="107" customWidth="1"/>
    <col min="5894" max="5894" width="10.85546875" style="107" customWidth="1"/>
    <col min="5895" max="5895" width="11" style="107" customWidth="1"/>
    <col min="5896" max="5896" width="12.140625" style="107" customWidth="1"/>
    <col min="5897" max="5897" width="11.7109375" style="107" customWidth="1"/>
    <col min="5898" max="5900" width="11.5703125" style="107" customWidth="1"/>
    <col min="5901" max="5901" width="12.42578125" style="107" customWidth="1"/>
    <col min="5902" max="5902" width="12.7109375" style="107" customWidth="1"/>
    <col min="5903" max="5903" width="13.7109375" style="107" customWidth="1"/>
    <col min="5904" max="6143" width="9.140625" style="107"/>
    <col min="6144" max="6144" width="8.7109375" style="107" customWidth="1"/>
    <col min="6145" max="6145" width="8.85546875" style="107" customWidth="1"/>
    <col min="6146" max="6146" width="42.42578125" style="107" customWidth="1"/>
    <col min="6147" max="6147" width="7.85546875" style="107" customWidth="1"/>
    <col min="6148" max="6148" width="9.140625" style="107"/>
    <col min="6149" max="6149" width="10.7109375" style="107" customWidth="1"/>
    <col min="6150" max="6150" width="10.85546875" style="107" customWidth="1"/>
    <col min="6151" max="6151" width="11" style="107" customWidth="1"/>
    <col min="6152" max="6152" width="12.140625" style="107" customWidth="1"/>
    <col min="6153" max="6153" width="11.7109375" style="107" customWidth="1"/>
    <col min="6154" max="6156" width="11.5703125" style="107" customWidth="1"/>
    <col min="6157" max="6157" width="12.42578125" style="107" customWidth="1"/>
    <col min="6158" max="6158" width="12.7109375" style="107" customWidth="1"/>
    <col min="6159" max="6159" width="13.7109375" style="107" customWidth="1"/>
    <col min="6160" max="6399" width="9.140625" style="107"/>
    <col min="6400" max="6400" width="8.7109375" style="107" customWidth="1"/>
    <col min="6401" max="6401" width="8.85546875" style="107" customWidth="1"/>
    <col min="6402" max="6402" width="42.42578125" style="107" customWidth="1"/>
    <col min="6403" max="6403" width="7.85546875" style="107" customWidth="1"/>
    <col min="6404" max="6404" width="9.140625" style="107"/>
    <col min="6405" max="6405" width="10.7109375" style="107" customWidth="1"/>
    <col min="6406" max="6406" width="10.85546875" style="107" customWidth="1"/>
    <col min="6407" max="6407" width="11" style="107" customWidth="1"/>
    <col min="6408" max="6408" width="12.140625" style="107" customWidth="1"/>
    <col min="6409" max="6409" width="11.7109375" style="107" customWidth="1"/>
    <col min="6410" max="6412" width="11.5703125" style="107" customWidth="1"/>
    <col min="6413" max="6413" width="12.42578125" style="107" customWidth="1"/>
    <col min="6414" max="6414" width="12.7109375" style="107" customWidth="1"/>
    <col min="6415" max="6415" width="13.7109375" style="107" customWidth="1"/>
    <col min="6416" max="6655" width="9.140625" style="107"/>
    <col min="6656" max="6656" width="8.7109375" style="107" customWidth="1"/>
    <col min="6657" max="6657" width="8.85546875" style="107" customWidth="1"/>
    <col min="6658" max="6658" width="42.42578125" style="107" customWidth="1"/>
    <col min="6659" max="6659" width="7.85546875" style="107" customWidth="1"/>
    <col min="6660" max="6660" width="9.140625" style="107"/>
    <col min="6661" max="6661" width="10.7109375" style="107" customWidth="1"/>
    <col min="6662" max="6662" width="10.85546875" style="107" customWidth="1"/>
    <col min="6663" max="6663" width="11" style="107" customWidth="1"/>
    <col min="6664" max="6664" width="12.140625" style="107" customWidth="1"/>
    <col min="6665" max="6665" width="11.7109375" style="107" customWidth="1"/>
    <col min="6666" max="6668" width="11.5703125" style="107" customWidth="1"/>
    <col min="6669" max="6669" width="12.42578125" style="107" customWidth="1"/>
    <col min="6670" max="6670" width="12.7109375" style="107" customWidth="1"/>
    <col min="6671" max="6671" width="13.7109375" style="107" customWidth="1"/>
    <col min="6672" max="6911" width="9.140625" style="107"/>
    <col min="6912" max="6912" width="8.7109375" style="107" customWidth="1"/>
    <col min="6913" max="6913" width="8.85546875" style="107" customWidth="1"/>
    <col min="6914" max="6914" width="42.42578125" style="107" customWidth="1"/>
    <col min="6915" max="6915" width="7.85546875" style="107" customWidth="1"/>
    <col min="6916" max="6916" width="9.140625" style="107"/>
    <col min="6917" max="6917" width="10.7109375" style="107" customWidth="1"/>
    <col min="6918" max="6918" width="10.85546875" style="107" customWidth="1"/>
    <col min="6919" max="6919" width="11" style="107" customWidth="1"/>
    <col min="6920" max="6920" width="12.140625" style="107" customWidth="1"/>
    <col min="6921" max="6921" width="11.7109375" style="107" customWidth="1"/>
    <col min="6922" max="6924" width="11.5703125" style="107" customWidth="1"/>
    <col min="6925" max="6925" width="12.42578125" style="107" customWidth="1"/>
    <col min="6926" max="6926" width="12.7109375" style="107" customWidth="1"/>
    <col min="6927" max="6927" width="13.7109375" style="107" customWidth="1"/>
    <col min="6928" max="7167" width="9.140625" style="107"/>
    <col min="7168" max="7168" width="8.7109375" style="107" customWidth="1"/>
    <col min="7169" max="7169" width="8.85546875" style="107" customWidth="1"/>
    <col min="7170" max="7170" width="42.42578125" style="107" customWidth="1"/>
    <col min="7171" max="7171" width="7.85546875" style="107" customWidth="1"/>
    <col min="7172" max="7172" width="9.140625" style="107"/>
    <col min="7173" max="7173" width="10.7109375" style="107" customWidth="1"/>
    <col min="7174" max="7174" width="10.85546875" style="107" customWidth="1"/>
    <col min="7175" max="7175" width="11" style="107" customWidth="1"/>
    <col min="7176" max="7176" width="12.140625" style="107" customWidth="1"/>
    <col min="7177" max="7177" width="11.7109375" style="107" customWidth="1"/>
    <col min="7178" max="7180" width="11.5703125" style="107" customWidth="1"/>
    <col min="7181" max="7181" width="12.42578125" style="107" customWidth="1"/>
    <col min="7182" max="7182" width="12.7109375" style="107" customWidth="1"/>
    <col min="7183" max="7183" width="13.7109375" style="107" customWidth="1"/>
    <col min="7184" max="7423" width="9.140625" style="107"/>
    <col min="7424" max="7424" width="8.7109375" style="107" customWidth="1"/>
    <col min="7425" max="7425" width="8.85546875" style="107" customWidth="1"/>
    <col min="7426" max="7426" width="42.42578125" style="107" customWidth="1"/>
    <col min="7427" max="7427" width="7.85546875" style="107" customWidth="1"/>
    <col min="7428" max="7428" width="9.140625" style="107"/>
    <col min="7429" max="7429" width="10.7109375" style="107" customWidth="1"/>
    <col min="7430" max="7430" width="10.85546875" style="107" customWidth="1"/>
    <col min="7431" max="7431" width="11" style="107" customWidth="1"/>
    <col min="7432" max="7432" width="12.140625" style="107" customWidth="1"/>
    <col min="7433" max="7433" width="11.7109375" style="107" customWidth="1"/>
    <col min="7434" max="7436" width="11.5703125" style="107" customWidth="1"/>
    <col min="7437" max="7437" width="12.42578125" style="107" customWidth="1"/>
    <col min="7438" max="7438" width="12.7109375" style="107" customWidth="1"/>
    <col min="7439" max="7439" width="13.7109375" style="107" customWidth="1"/>
    <col min="7440" max="7679" width="9.140625" style="107"/>
    <col min="7680" max="7680" width="8.7109375" style="107" customWidth="1"/>
    <col min="7681" max="7681" width="8.85546875" style="107" customWidth="1"/>
    <col min="7682" max="7682" width="42.42578125" style="107" customWidth="1"/>
    <col min="7683" max="7683" width="7.85546875" style="107" customWidth="1"/>
    <col min="7684" max="7684" width="9.140625" style="107"/>
    <col min="7685" max="7685" width="10.7109375" style="107" customWidth="1"/>
    <col min="7686" max="7686" width="10.85546875" style="107" customWidth="1"/>
    <col min="7687" max="7687" width="11" style="107" customWidth="1"/>
    <col min="7688" max="7688" width="12.140625" style="107" customWidth="1"/>
    <col min="7689" max="7689" width="11.7109375" style="107" customWidth="1"/>
    <col min="7690" max="7692" width="11.5703125" style="107" customWidth="1"/>
    <col min="7693" max="7693" width="12.42578125" style="107" customWidth="1"/>
    <col min="7694" max="7694" width="12.7109375" style="107" customWidth="1"/>
    <col min="7695" max="7695" width="13.7109375" style="107" customWidth="1"/>
    <col min="7696" max="7935" width="9.140625" style="107"/>
    <col min="7936" max="7936" width="8.7109375" style="107" customWidth="1"/>
    <col min="7937" max="7937" width="8.85546875" style="107" customWidth="1"/>
    <col min="7938" max="7938" width="42.42578125" style="107" customWidth="1"/>
    <col min="7939" max="7939" width="7.85546875" style="107" customWidth="1"/>
    <col min="7940" max="7940" width="9.140625" style="107"/>
    <col min="7941" max="7941" width="10.7109375" style="107" customWidth="1"/>
    <col min="7942" max="7942" width="10.85546875" style="107" customWidth="1"/>
    <col min="7943" max="7943" width="11" style="107" customWidth="1"/>
    <col min="7944" max="7944" width="12.140625" style="107" customWidth="1"/>
    <col min="7945" max="7945" width="11.7109375" style="107" customWidth="1"/>
    <col min="7946" max="7948" width="11.5703125" style="107" customWidth="1"/>
    <col min="7949" max="7949" width="12.42578125" style="107" customWidth="1"/>
    <col min="7950" max="7950" width="12.7109375" style="107" customWidth="1"/>
    <col min="7951" max="7951" width="13.7109375" style="107" customWidth="1"/>
    <col min="7952" max="8191" width="9.140625" style="107"/>
    <col min="8192" max="8192" width="8.7109375" style="107" customWidth="1"/>
    <col min="8193" max="8193" width="8.85546875" style="107" customWidth="1"/>
    <col min="8194" max="8194" width="42.42578125" style="107" customWidth="1"/>
    <col min="8195" max="8195" width="7.85546875" style="107" customWidth="1"/>
    <col min="8196" max="8196" width="9.140625" style="107"/>
    <col min="8197" max="8197" width="10.7109375" style="107" customWidth="1"/>
    <col min="8198" max="8198" width="10.85546875" style="107" customWidth="1"/>
    <col min="8199" max="8199" width="11" style="107" customWidth="1"/>
    <col min="8200" max="8200" width="12.140625" style="107" customWidth="1"/>
    <col min="8201" max="8201" width="11.7109375" style="107" customWidth="1"/>
    <col min="8202" max="8204" width="11.5703125" style="107" customWidth="1"/>
    <col min="8205" max="8205" width="12.42578125" style="107" customWidth="1"/>
    <col min="8206" max="8206" width="12.7109375" style="107" customWidth="1"/>
    <col min="8207" max="8207" width="13.7109375" style="107" customWidth="1"/>
    <col min="8208" max="8447" width="9.140625" style="107"/>
    <col min="8448" max="8448" width="8.7109375" style="107" customWidth="1"/>
    <col min="8449" max="8449" width="8.85546875" style="107" customWidth="1"/>
    <col min="8450" max="8450" width="42.42578125" style="107" customWidth="1"/>
    <col min="8451" max="8451" width="7.85546875" style="107" customWidth="1"/>
    <col min="8452" max="8452" width="9.140625" style="107"/>
    <col min="8453" max="8453" width="10.7109375" style="107" customWidth="1"/>
    <col min="8454" max="8454" width="10.85546875" style="107" customWidth="1"/>
    <col min="8455" max="8455" width="11" style="107" customWidth="1"/>
    <col min="8456" max="8456" width="12.140625" style="107" customWidth="1"/>
    <col min="8457" max="8457" width="11.7109375" style="107" customWidth="1"/>
    <col min="8458" max="8460" width="11.5703125" style="107" customWidth="1"/>
    <col min="8461" max="8461" width="12.42578125" style="107" customWidth="1"/>
    <col min="8462" max="8462" width="12.7109375" style="107" customWidth="1"/>
    <col min="8463" max="8463" width="13.7109375" style="107" customWidth="1"/>
    <col min="8464" max="8703" width="9.140625" style="107"/>
    <col min="8704" max="8704" width="8.7109375" style="107" customWidth="1"/>
    <col min="8705" max="8705" width="8.85546875" style="107" customWidth="1"/>
    <col min="8706" max="8706" width="42.42578125" style="107" customWidth="1"/>
    <col min="8707" max="8707" width="7.85546875" style="107" customWidth="1"/>
    <col min="8708" max="8708" width="9.140625" style="107"/>
    <col min="8709" max="8709" width="10.7109375" style="107" customWidth="1"/>
    <col min="8710" max="8710" width="10.85546875" style="107" customWidth="1"/>
    <col min="8711" max="8711" width="11" style="107" customWidth="1"/>
    <col min="8712" max="8712" width="12.140625" style="107" customWidth="1"/>
    <col min="8713" max="8713" width="11.7109375" style="107" customWidth="1"/>
    <col min="8714" max="8716" width="11.5703125" style="107" customWidth="1"/>
    <col min="8717" max="8717" width="12.42578125" style="107" customWidth="1"/>
    <col min="8718" max="8718" width="12.7109375" style="107" customWidth="1"/>
    <col min="8719" max="8719" width="13.7109375" style="107" customWidth="1"/>
    <col min="8720" max="8959" width="9.140625" style="107"/>
    <col min="8960" max="8960" width="8.7109375" style="107" customWidth="1"/>
    <col min="8961" max="8961" width="8.85546875" style="107" customWidth="1"/>
    <col min="8962" max="8962" width="42.42578125" style="107" customWidth="1"/>
    <col min="8963" max="8963" width="7.85546875" style="107" customWidth="1"/>
    <col min="8964" max="8964" width="9.140625" style="107"/>
    <col min="8965" max="8965" width="10.7109375" style="107" customWidth="1"/>
    <col min="8966" max="8966" width="10.85546875" style="107" customWidth="1"/>
    <col min="8967" max="8967" width="11" style="107" customWidth="1"/>
    <col min="8968" max="8968" width="12.140625" style="107" customWidth="1"/>
    <col min="8969" max="8969" width="11.7109375" style="107" customWidth="1"/>
    <col min="8970" max="8972" width="11.5703125" style="107" customWidth="1"/>
    <col min="8973" max="8973" width="12.42578125" style="107" customWidth="1"/>
    <col min="8974" max="8974" width="12.7109375" style="107" customWidth="1"/>
    <col min="8975" max="8975" width="13.7109375" style="107" customWidth="1"/>
    <col min="8976" max="9215" width="9.140625" style="107"/>
    <col min="9216" max="9216" width="8.7109375" style="107" customWidth="1"/>
    <col min="9217" max="9217" width="8.85546875" style="107" customWidth="1"/>
    <col min="9218" max="9218" width="42.42578125" style="107" customWidth="1"/>
    <col min="9219" max="9219" width="7.85546875" style="107" customWidth="1"/>
    <col min="9220" max="9220" width="9.140625" style="107"/>
    <col min="9221" max="9221" width="10.7109375" style="107" customWidth="1"/>
    <col min="9222" max="9222" width="10.85546875" style="107" customWidth="1"/>
    <col min="9223" max="9223" width="11" style="107" customWidth="1"/>
    <col min="9224" max="9224" width="12.140625" style="107" customWidth="1"/>
    <col min="9225" max="9225" width="11.7109375" style="107" customWidth="1"/>
    <col min="9226" max="9228" width="11.5703125" style="107" customWidth="1"/>
    <col min="9229" max="9229" width="12.42578125" style="107" customWidth="1"/>
    <col min="9230" max="9230" width="12.7109375" style="107" customWidth="1"/>
    <col min="9231" max="9231" width="13.7109375" style="107" customWidth="1"/>
    <col min="9232" max="9471" width="9.140625" style="107"/>
    <col min="9472" max="9472" width="8.7109375" style="107" customWidth="1"/>
    <col min="9473" max="9473" width="8.85546875" style="107" customWidth="1"/>
    <col min="9474" max="9474" width="42.42578125" style="107" customWidth="1"/>
    <col min="9475" max="9475" width="7.85546875" style="107" customWidth="1"/>
    <col min="9476" max="9476" width="9.140625" style="107"/>
    <col min="9477" max="9477" width="10.7109375" style="107" customWidth="1"/>
    <col min="9478" max="9478" width="10.85546875" style="107" customWidth="1"/>
    <col min="9479" max="9479" width="11" style="107" customWidth="1"/>
    <col min="9480" max="9480" width="12.140625" style="107" customWidth="1"/>
    <col min="9481" max="9481" width="11.7109375" style="107" customWidth="1"/>
    <col min="9482" max="9484" width="11.5703125" style="107" customWidth="1"/>
    <col min="9485" max="9485" width="12.42578125" style="107" customWidth="1"/>
    <col min="9486" max="9486" width="12.7109375" style="107" customWidth="1"/>
    <col min="9487" max="9487" width="13.7109375" style="107" customWidth="1"/>
    <col min="9488" max="9727" width="9.140625" style="107"/>
    <col min="9728" max="9728" width="8.7109375" style="107" customWidth="1"/>
    <col min="9729" max="9729" width="8.85546875" style="107" customWidth="1"/>
    <col min="9730" max="9730" width="42.42578125" style="107" customWidth="1"/>
    <col min="9731" max="9731" width="7.85546875" style="107" customWidth="1"/>
    <col min="9732" max="9732" width="9.140625" style="107"/>
    <col min="9733" max="9733" width="10.7109375" style="107" customWidth="1"/>
    <col min="9734" max="9734" width="10.85546875" style="107" customWidth="1"/>
    <col min="9735" max="9735" width="11" style="107" customWidth="1"/>
    <col min="9736" max="9736" width="12.140625" style="107" customWidth="1"/>
    <col min="9737" max="9737" width="11.7109375" style="107" customWidth="1"/>
    <col min="9738" max="9740" width="11.5703125" style="107" customWidth="1"/>
    <col min="9741" max="9741" width="12.42578125" style="107" customWidth="1"/>
    <col min="9742" max="9742" width="12.7109375" style="107" customWidth="1"/>
    <col min="9743" max="9743" width="13.7109375" style="107" customWidth="1"/>
    <col min="9744" max="9983" width="9.140625" style="107"/>
    <col min="9984" max="9984" width="8.7109375" style="107" customWidth="1"/>
    <col min="9985" max="9985" width="8.85546875" style="107" customWidth="1"/>
    <col min="9986" max="9986" width="42.42578125" style="107" customWidth="1"/>
    <col min="9987" max="9987" width="7.85546875" style="107" customWidth="1"/>
    <col min="9988" max="9988" width="9.140625" style="107"/>
    <col min="9989" max="9989" width="10.7109375" style="107" customWidth="1"/>
    <col min="9990" max="9990" width="10.85546875" style="107" customWidth="1"/>
    <col min="9991" max="9991" width="11" style="107" customWidth="1"/>
    <col min="9992" max="9992" width="12.140625" style="107" customWidth="1"/>
    <col min="9993" max="9993" width="11.7109375" style="107" customWidth="1"/>
    <col min="9994" max="9996" width="11.5703125" style="107" customWidth="1"/>
    <col min="9997" max="9997" width="12.42578125" style="107" customWidth="1"/>
    <col min="9998" max="9998" width="12.7109375" style="107" customWidth="1"/>
    <col min="9999" max="9999" width="13.7109375" style="107" customWidth="1"/>
    <col min="10000" max="10239" width="9.140625" style="107"/>
    <col min="10240" max="10240" width="8.7109375" style="107" customWidth="1"/>
    <col min="10241" max="10241" width="8.85546875" style="107" customWidth="1"/>
    <col min="10242" max="10242" width="42.42578125" style="107" customWidth="1"/>
    <col min="10243" max="10243" width="7.85546875" style="107" customWidth="1"/>
    <col min="10244" max="10244" width="9.140625" style="107"/>
    <col min="10245" max="10245" width="10.7109375" style="107" customWidth="1"/>
    <col min="10246" max="10246" width="10.85546875" style="107" customWidth="1"/>
    <col min="10247" max="10247" width="11" style="107" customWidth="1"/>
    <col min="10248" max="10248" width="12.140625" style="107" customWidth="1"/>
    <col min="10249" max="10249" width="11.7109375" style="107" customWidth="1"/>
    <col min="10250" max="10252" width="11.5703125" style="107" customWidth="1"/>
    <col min="10253" max="10253" width="12.42578125" style="107" customWidth="1"/>
    <col min="10254" max="10254" width="12.7109375" style="107" customWidth="1"/>
    <col min="10255" max="10255" width="13.7109375" style="107" customWidth="1"/>
    <col min="10256" max="10495" width="9.140625" style="107"/>
    <col min="10496" max="10496" width="8.7109375" style="107" customWidth="1"/>
    <col min="10497" max="10497" width="8.85546875" style="107" customWidth="1"/>
    <col min="10498" max="10498" width="42.42578125" style="107" customWidth="1"/>
    <col min="10499" max="10499" width="7.85546875" style="107" customWidth="1"/>
    <col min="10500" max="10500" width="9.140625" style="107"/>
    <col min="10501" max="10501" width="10.7109375" style="107" customWidth="1"/>
    <col min="10502" max="10502" width="10.85546875" style="107" customWidth="1"/>
    <col min="10503" max="10503" width="11" style="107" customWidth="1"/>
    <col min="10504" max="10504" width="12.140625" style="107" customWidth="1"/>
    <col min="10505" max="10505" width="11.7109375" style="107" customWidth="1"/>
    <col min="10506" max="10508" width="11.5703125" style="107" customWidth="1"/>
    <col min="10509" max="10509" width="12.42578125" style="107" customWidth="1"/>
    <col min="10510" max="10510" width="12.7109375" style="107" customWidth="1"/>
    <col min="10511" max="10511" width="13.7109375" style="107" customWidth="1"/>
    <col min="10512" max="10751" width="9.140625" style="107"/>
    <col min="10752" max="10752" width="8.7109375" style="107" customWidth="1"/>
    <col min="10753" max="10753" width="8.85546875" style="107" customWidth="1"/>
    <col min="10754" max="10754" width="42.42578125" style="107" customWidth="1"/>
    <col min="10755" max="10755" width="7.85546875" style="107" customWidth="1"/>
    <col min="10756" max="10756" width="9.140625" style="107"/>
    <col min="10757" max="10757" width="10.7109375" style="107" customWidth="1"/>
    <col min="10758" max="10758" width="10.85546875" style="107" customWidth="1"/>
    <col min="10759" max="10759" width="11" style="107" customWidth="1"/>
    <col min="10760" max="10760" width="12.140625" style="107" customWidth="1"/>
    <col min="10761" max="10761" width="11.7109375" style="107" customWidth="1"/>
    <col min="10762" max="10764" width="11.5703125" style="107" customWidth="1"/>
    <col min="10765" max="10765" width="12.42578125" style="107" customWidth="1"/>
    <col min="10766" max="10766" width="12.7109375" style="107" customWidth="1"/>
    <col min="10767" max="10767" width="13.7109375" style="107" customWidth="1"/>
    <col min="10768" max="11007" width="9.140625" style="107"/>
    <col min="11008" max="11008" width="8.7109375" style="107" customWidth="1"/>
    <col min="11009" max="11009" width="8.85546875" style="107" customWidth="1"/>
    <col min="11010" max="11010" width="42.42578125" style="107" customWidth="1"/>
    <col min="11011" max="11011" width="7.85546875" style="107" customWidth="1"/>
    <col min="11012" max="11012" width="9.140625" style="107"/>
    <col min="11013" max="11013" width="10.7109375" style="107" customWidth="1"/>
    <col min="11014" max="11014" width="10.85546875" style="107" customWidth="1"/>
    <col min="11015" max="11015" width="11" style="107" customWidth="1"/>
    <col min="11016" max="11016" width="12.140625" style="107" customWidth="1"/>
    <col min="11017" max="11017" width="11.7109375" style="107" customWidth="1"/>
    <col min="11018" max="11020" width="11.5703125" style="107" customWidth="1"/>
    <col min="11021" max="11021" width="12.42578125" style="107" customWidth="1"/>
    <col min="11022" max="11022" width="12.7109375" style="107" customWidth="1"/>
    <col min="11023" max="11023" width="13.7109375" style="107" customWidth="1"/>
    <col min="11024" max="11263" width="9.140625" style="107"/>
    <col min="11264" max="11264" width="8.7109375" style="107" customWidth="1"/>
    <col min="11265" max="11265" width="8.85546875" style="107" customWidth="1"/>
    <col min="11266" max="11266" width="42.42578125" style="107" customWidth="1"/>
    <col min="11267" max="11267" width="7.85546875" style="107" customWidth="1"/>
    <col min="11268" max="11268" width="9.140625" style="107"/>
    <col min="11269" max="11269" width="10.7109375" style="107" customWidth="1"/>
    <col min="11270" max="11270" width="10.85546875" style="107" customWidth="1"/>
    <col min="11271" max="11271" width="11" style="107" customWidth="1"/>
    <col min="11272" max="11272" width="12.140625" style="107" customWidth="1"/>
    <col min="11273" max="11273" width="11.7109375" style="107" customWidth="1"/>
    <col min="11274" max="11276" width="11.5703125" style="107" customWidth="1"/>
    <col min="11277" max="11277" width="12.42578125" style="107" customWidth="1"/>
    <col min="11278" max="11278" width="12.7109375" style="107" customWidth="1"/>
    <col min="11279" max="11279" width="13.7109375" style="107" customWidth="1"/>
    <col min="11280" max="11519" width="9.140625" style="107"/>
    <col min="11520" max="11520" width="8.7109375" style="107" customWidth="1"/>
    <col min="11521" max="11521" width="8.85546875" style="107" customWidth="1"/>
    <col min="11522" max="11522" width="42.42578125" style="107" customWidth="1"/>
    <col min="11523" max="11523" width="7.85546875" style="107" customWidth="1"/>
    <col min="11524" max="11524" width="9.140625" style="107"/>
    <col min="11525" max="11525" width="10.7109375" style="107" customWidth="1"/>
    <col min="11526" max="11526" width="10.85546875" style="107" customWidth="1"/>
    <col min="11527" max="11527" width="11" style="107" customWidth="1"/>
    <col min="11528" max="11528" width="12.140625" style="107" customWidth="1"/>
    <col min="11529" max="11529" width="11.7109375" style="107" customWidth="1"/>
    <col min="11530" max="11532" width="11.5703125" style="107" customWidth="1"/>
    <col min="11533" max="11533" width="12.42578125" style="107" customWidth="1"/>
    <col min="11534" max="11534" width="12.7109375" style="107" customWidth="1"/>
    <col min="11535" max="11535" width="13.7109375" style="107" customWidth="1"/>
    <col min="11536" max="11775" width="9.140625" style="107"/>
    <col min="11776" max="11776" width="8.7109375" style="107" customWidth="1"/>
    <col min="11777" max="11777" width="8.85546875" style="107" customWidth="1"/>
    <col min="11778" max="11778" width="42.42578125" style="107" customWidth="1"/>
    <col min="11779" max="11779" width="7.85546875" style="107" customWidth="1"/>
    <col min="11780" max="11780" width="9.140625" style="107"/>
    <col min="11781" max="11781" width="10.7109375" style="107" customWidth="1"/>
    <col min="11782" max="11782" width="10.85546875" style="107" customWidth="1"/>
    <col min="11783" max="11783" width="11" style="107" customWidth="1"/>
    <col min="11784" max="11784" width="12.140625" style="107" customWidth="1"/>
    <col min="11785" max="11785" width="11.7109375" style="107" customWidth="1"/>
    <col min="11786" max="11788" width="11.5703125" style="107" customWidth="1"/>
    <col min="11789" max="11789" width="12.42578125" style="107" customWidth="1"/>
    <col min="11790" max="11790" width="12.7109375" style="107" customWidth="1"/>
    <col min="11791" max="11791" width="13.7109375" style="107" customWidth="1"/>
    <col min="11792" max="12031" width="9.140625" style="107"/>
    <col min="12032" max="12032" width="8.7109375" style="107" customWidth="1"/>
    <col min="12033" max="12033" width="8.85546875" style="107" customWidth="1"/>
    <col min="12034" max="12034" width="42.42578125" style="107" customWidth="1"/>
    <col min="12035" max="12035" width="7.85546875" style="107" customWidth="1"/>
    <col min="12036" max="12036" width="9.140625" style="107"/>
    <col min="12037" max="12037" width="10.7109375" style="107" customWidth="1"/>
    <col min="12038" max="12038" width="10.85546875" style="107" customWidth="1"/>
    <col min="12039" max="12039" width="11" style="107" customWidth="1"/>
    <col min="12040" max="12040" width="12.140625" style="107" customWidth="1"/>
    <col min="12041" max="12041" width="11.7109375" style="107" customWidth="1"/>
    <col min="12042" max="12044" width="11.5703125" style="107" customWidth="1"/>
    <col min="12045" max="12045" width="12.42578125" style="107" customWidth="1"/>
    <col min="12046" max="12046" width="12.7109375" style="107" customWidth="1"/>
    <col min="12047" max="12047" width="13.7109375" style="107" customWidth="1"/>
    <col min="12048" max="12287" width="9.140625" style="107"/>
    <col min="12288" max="12288" width="8.7109375" style="107" customWidth="1"/>
    <col min="12289" max="12289" width="8.85546875" style="107" customWidth="1"/>
    <col min="12290" max="12290" width="42.42578125" style="107" customWidth="1"/>
    <col min="12291" max="12291" width="7.85546875" style="107" customWidth="1"/>
    <col min="12292" max="12292" width="9.140625" style="107"/>
    <col min="12293" max="12293" width="10.7109375" style="107" customWidth="1"/>
    <col min="12294" max="12294" width="10.85546875" style="107" customWidth="1"/>
    <col min="12295" max="12295" width="11" style="107" customWidth="1"/>
    <col min="12296" max="12296" width="12.140625" style="107" customWidth="1"/>
    <col min="12297" max="12297" width="11.7109375" style="107" customWidth="1"/>
    <col min="12298" max="12300" width="11.5703125" style="107" customWidth="1"/>
    <col min="12301" max="12301" width="12.42578125" style="107" customWidth="1"/>
    <col min="12302" max="12302" width="12.7109375" style="107" customWidth="1"/>
    <col min="12303" max="12303" width="13.7109375" style="107" customWidth="1"/>
    <col min="12304" max="12543" width="9.140625" style="107"/>
    <col min="12544" max="12544" width="8.7109375" style="107" customWidth="1"/>
    <col min="12545" max="12545" width="8.85546875" style="107" customWidth="1"/>
    <col min="12546" max="12546" width="42.42578125" style="107" customWidth="1"/>
    <col min="12547" max="12547" width="7.85546875" style="107" customWidth="1"/>
    <col min="12548" max="12548" width="9.140625" style="107"/>
    <col min="12549" max="12549" width="10.7109375" style="107" customWidth="1"/>
    <col min="12550" max="12550" width="10.85546875" style="107" customWidth="1"/>
    <col min="12551" max="12551" width="11" style="107" customWidth="1"/>
    <col min="12552" max="12552" width="12.140625" style="107" customWidth="1"/>
    <col min="12553" max="12553" width="11.7109375" style="107" customWidth="1"/>
    <col min="12554" max="12556" width="11.5703125" style="107" customWidth="1"/>
    <col min="12557" max="12557" width="12.42578125" style="107" customWidth="1"/>
    <col min="12558" max="12558" width="12.7109375" style="107" customWidth="1"/>
    <col min="12559" max="12559" width="13.7109375" style="107" customWidth="1"/>
    <col min="12560" max="12799" width="9.140625" style="107"/>
    <col min="12800" max="12800" width="8.7109375" style="107" customWidth="1"/>
    <col min="12801" max="12801" width="8.85546875" style="107" customWidth="1"/>
    <col min="12802" max="12802" width="42.42578125" style="107" customWidth="1"/>
    <col min="12803" max="12803" width="7.85546875" style="107" customWidth="1"/>
    <col min="12804" max="12804" width="9.140625" style="107"/>
    <col min="12805" max="12805" width="10.7109375" style="107" customWidth="1"/>
    <col min="12806" max="12806" width="10.85546875" style="107" customWidth="1"/>
    <col min="12807" max="12807" width="11" style="107" customWidth="1"/>
    <col min="12808" max="12808" width="12.140625" style="107" customWidth="1"/>
    <col min="12809" max="12809" width="11.7109375" style="107" customWidth="1"/>
    <col min="12810" max="12812" width="11.5703125" style="107" customWidth="1"/>
    <col min="12813" max="12813" width="12.42578125" style="107" customWidth="1"/>
    <col min="12814" max="12814" width="12.7109375" style="107" customWidth="1"/>
    <col min="12815" max="12815" width="13.7109375" style="107" customWidth="1"/>
    <col min="12816" max="13055" width="9.140625" style="107"/>
    <col min="13056" max="13056" width="8.7109375" style="107" customWidth="1"/>
    <col min="13057" max="13057" width="8.85546875" style="107" customWidth="1"/>
    <col min="13058" max="13058" width="42.42578125" style="107" customWidth="1"/>
    <col min="13059" max="13059" width="7.85546875" style="107" customWidth="1"/>
    <col min="13060" max="13060" width="9.140625" style="107"/>
    <col min="13061" max="13061" width="10.7109375" style="107" customWidth="1"/>
    <col min="13062" max="13062" width="10.85546875" style="107" customWidth="1"/>
    <col min="13063" max="13063" width="11" style="107" customWidth="1"/>
    <col min="13064" max="13064" width="12.140625" style="107" customWidth="1"/>
    <col min="13065" max="13065" width="11.7109375" style="107" customWidth="1"/>
    <col min="13066" max="13068" width="11.5703125" style="107" customWidth="1"/>
    <col min="13069" max="13069" width="12.42578125" style="107" customWidth="1"/>
    <col min="13070" max="13070" width="12.7109375" style="107" customWidth="1"/>
    <col min="13071" max="13071" width="13.7109375" style="107" customWidth="1"/>
    <col min="13072" max="13311" width="9.140625" style="107"/>
    <col min="13312" max="13312" width="8.7109375" style="107" customWidth="1"/>
    <col min="13313" max="13313" width="8.85546875" style="107" customWidth="1"/>
    <col min="13314" max="13314" width="42.42578125" style="107" customWidth="1"/>
    <col min="13315" max="13315" width="7.85546875" style="107" customWidth="1"/>
    <col min="13316" max="13316" width="9.140625" style="107"/>
    <col min="13317" max="13317" width="10.7109375" style="107" customWidth="1"/>
    <col min="13318" max="13318" width="10.85546875" style="107" customWidth="1"/>
    <col min="13319" max="13319" width="11" style="107" customWidth="1"/>
    <col min="13320" max="13320" width="12.140625" style="107" customWidth="1"/>
    <col min="13321" max="13321" width="11.7109375" style="107" customWidth="1"/>
    <col min="13322" max="13324" width="11.5703125" style="107" customWidth="1"/>
    <col min="13325" max="13325" width="12.42578125" style="107" customWidth="1"/>
    <col min="13326" max="13326" width="12.7109375" style="107" customWidth="1"/>
    <col min="13327" max="13327" width="13.7109375" style="107" customWidth="1"/>
    <col min="13328" max="13567" width="9.140625" style="107"/>
    <col min="13568" max="13568" width="8.7109375" style="107" customWidth="1"/>
    <col min="13569" max="13569" width="8.85546875" style="107" customWidth="1"/>
    <col min="13570" max="13570" width="42.42578125" style="107" customWidth="1"/>
    <col min="13571" max="13571" width="7.85546875" style="107" customWidth="1"/>
    <col min="13572" max="13572" width="9.140625" style="107"/>
    <col min="13573" max="13573" width="10.7109375" style="107" customWidth="1"/>
    <col min="13574" max="13574" width="10.85546875" style="107" customWidth="1"/>
    <col min="13575" max="13575" width="11" style="107" customWidth="1"/>
    <col min="13576" max="13576" width="12.140625" style="107" customWidth="1"/>
    <col min="13577" max="13577" width="11.7109375" style="107" customWidth="1"/>
    <col min="13578" max="13580" width="11.5703125" style="107" customWidth="1"/>
    <col min="13581" max="13581" width="12.42578125" style="107" customWidth="1"/>
    <col min="13582" max="13582" width="12.7109375" style="107" customWidth="1"/>
    <col min="13583" max="13583" width="13.7109375" style="107" customWidth="1"/>
    <col min="13584" max="13823" width="9.140625" style="107"/>
    <col min="13824" max="13824" width="8.7109375" style="107" customWidth="1"/>
    <col min="13825" max="13825" width="8.85546875" style="107" customWidth="1"/>
    <col min="13826" max="13826" width="42.42578125" style="107" customWidth="1"/>
    <col min="13827" max="13827" width="7.85546875" style="107" customWidth="1"/>
    <col min="13828" max="13828" width="9.140625" style="107"/>
    <col min="13829" max="13829" width="10.7109375" style="107" customWidth="1"/>
    <col min="13830" max="13830" width="10.85546875" style="107" customWidth="1"/>
    <col min="13831" max="13831" width="11" style="107" customWidth="1"/>
    <col min="13832" max="13832" width="12.140625" style="107" customWidth="1"/>
    <col min="13833" max="13833" width="11.7109375" style="107" customWidth="1"/>
    <col min="13834" max="13836" width="11.5703125" style="107" customWidth="1"/>
    <col min="13837" max="13837" width="12.42578125" style="107" customWidth="1"/>
    <col min="13838" max="13838" width="12.7109375" style="107" customWidth="1"/>
    <col min="13839" max="13839" width="13.7109375" style="107" customWidth="1"/>
    <col min="13840" max="14079" width="9.140625" style="107"/>
    <col min="14080" max="14080" width="8.7109375" style="107" customWidth="1"/>
    <col min="14081" max="14081" width="8.85546875" style="107" customWidth="1"/>
    <col min="14082" max="14082" width="42.42578125" style="107" customWidth="1"/>
    <col min="14083" max="14083" width="7.85546875" style="107" customWidth="1"/>
    <col min="14084" max="14084" width="9.140625" style="107"/>
    <col min="14085" max="14085" width="10.7109375" style="107" customWidth="1"/>
    <col min="14086" max="14086" width="10.85546875" style="107" customWidth="1"/>
    <col min="14087" max="14087" width="11" style="107" customWidth="1"/>
    <col min="14088" max="14088" width="12.140625" style="107" customWidth="1"/>
    <col min="14089" max="14089" width="11.7109375" style="107" customWidth="1"/>
    <col min="14090" max="14092" width="11.5703125" style="107" customWidth="1"/>
    <col min="14093" max="14093" width="12.42578125" style="107" customWidth="1"/>
    <col min="14094" max="14094" width="12.7109375" style="107" customWidth="1"/>
    <col min="14095" max="14095" width="13.7109375" style="107" customWidth="1"/>
    <col min="14096" max="14335" width="9.140625" style="107"/>
    <col min="14336" max="14336" width="8.7109375" style="107" customWidth="1"/>
    <col min="14337" max="14337" width="8.85546875" style="107" customWidth="1"/>
    <col min="14338" max="14338" width="42.42578125" style="107" customWidth="1"/>
    <col min="14339" max="14339" width="7.85546875" style="107" customWidth="1"/>
    <col min="14340" max="14340" width="9.140625" style="107"/>
    <col min="14341" max="14341" width="10.7109375" style="107" customWidth="1"/>
    <col min="14342" max="14342" width="10.85546875" style="107" customWidth="1"/>
    <col min="14343" max="14343" width="11" style="107" customWidth="1"/>
    <col min="14344" max="14344" width="12.140625" style="107" customWidth="1"/>
    <col min="14345" max="14345" width="11.7109375" style="107" customWidth="1"/>
    <col min="14346" max="14348" width="11.5703125" style="107" customWidth="1"/>
    <col min="14349" max="14349" width="12.42578125" style="107" customWidth="1"/>
    <col min="14350" max="14350" width="12.7109375" style="107" customWidth="1"/>
    <col min="14351" max="14351" width="13.7109375" style="107" customWidth="1"/>
    <col min="14352" max="14591" width="9.140625" style="107"/>
    <col min="14592" max="14592" width="8.7109375" style="107" customWidth="1"/>
    <col min="14593" max="14593" width="8.85546875" style="107" customWidth="1"/>
    <col min="14594" max="14594" width="42.42578125" style="107" customWidth="1"/>
    <col min="14595" max="14595" width="7.85546875" style="107" customWidth="1"/>
    <col min="14596" max="14596" width="9.140625" style="107"/>
    <col min="14597" max="14597" width="10.7109375" style="107" customWidth="1"/>
    <col min="14598" max="14598" width="10.85546875" style="107" customWidth="1"/>
    <col min="14599" max="14599" width="11" style="107" customWidth="1"/>
    <col min="14600" max="14600" width="12.140625" style="107" customWidth="1"/>
    <col min="14601" max="14601" width="11.7109375" style="107" customWidth="1"/>
    <col min="14602" max="14604" width="11.5703125" style="107" customWidth="1"/>
    <col min="14605" max="14605" width="12.42578125" style="107" customWidth="1"/>
    <col min="14606" max="14606" width="12.7109375" style="107" customWidth="1"/>
    <col min="14607" max="14607" width="13.7109375" style="107" customWidth="1"/>
    <col min="14608" max="14847" width="9.140625" style="107"/>
    <col min="14848" max="14848" width="8.7109375" style="107" customWidth="1"/>
    <col min="14849" max="14849" width="8.85546875" style="107" customWidth="1"/>
    <col min="14850" max="14850" width="42.42578125" style="107" customWidth="1"/>
    <col min="14851" max="14851" width="7.85546875" style="107" customWidth="1"/>
    <col min="14852" max="14852" width="9.140625" style="107"/>
    <col min="14853" max="14853" width="10.7109375" style="107" customWidth="1"/>
    <col min="14854" max="14854" width="10.85546875" style="107" customWidth="1"/>
    <col min="14855" max="14855" width="11" style="107" customWidth="1"/>
    <col min="14856" max="14856" width="12.140625" style="107" customWidth="1"/>
    <col min="14857" max="14857" width="11.7109375" style="107" customWidth="1"/>
    <col min="14858" max="14860" width="11.5703125" style="107" customWidth="1"/>
    <col min="14861" max="14861" width="12.42578125" style="107" customWidth="1"/>
    <col min="14862" max="14862" width="12.7109375" style="107" customWidth="1"/>
    <col min="14863" max="14863" width="13.7109375" style="107" customWidth="1"/>
    <col min="14864" max="15103" width="9.140625" style="107"/>
    <col min="15104" max="15104" width="8.7109375" style="107" customWidth="1"/>
    <col min="15105" max="15105" width="8.85546875" style="107" customWidth="1"/>
    <col min="15106" max="15106" width="42.42578125" style="107" customWidth="1"/>
    <col min="15107" max="15107" width="7.85546875" style="107" customWidth="1"/>
    <col min="15108" max="15108" width="9.140625" style="107"/>
    <col min="15109" max="15109" width="10.7109375" style="107" customWidth="1"/>
    <col min="15110" max="15110" width="10.85546875" style="107" customWidth="1"/>
    <col min="15111" max="15111" width="11" style="107" customWidth="1"/>
    <col min="15112" max="15112" width="12.140625" style="107" customWidth="1"/>
    <col min="15113" max="15113" width="11.7109375" style="107" customWidth="1"/>
    <col min="15114" max="15116" width="11.5703125" style="107" customWidth="1"/>
    <col min="15117" max="15117" width="12.42578125" style="107" customWidth="1"/>
    <col min="15118" max="15118" width="12.7109375" style="107" customWidth="1"/>
    <col min="15119" max="15119" width="13.7109375" style="107" customWidth="1"/>
    <col min="15120" max="15359" width="9.140625" style="107"/>
    <col min="15360" max="15360" width="8.7109375" style="107" customWidth="1"/>
    <col min="15361" max="15361" width="8.85546875" style="107" customWidth="1"/>
    <col min="15362" max="15362" width="42.42578125" style="107" customWidth="1"/>
    <col min="15363" max="15363" width="7.85546875" style="107" customWidth="1"/>
    <col min="15364" max="15364" width="9.140625" style="107"/>
    <col min="15365" max="15365" width="10.7109375" style="107" customWidth="1"/>
    <col min="15366" max="15366" width="10.85546875" style="107" customWidth="1"/>
    <col min="15367" max="15367" width="11" style="107" customWidth="1"/>
    <col min="15368" max="15368" width="12.140625" style="107" customWidth="1"/>
    <col min="15369" max="15369" width="11.7109375" style="107" customWidth="1"/>
    <col min="15370" max="15372" width="11.5703125" style="107" customWidth="1"/>
    <col min="15373" max="15373" width="12.42578125" style="107" customWidth="1"/>
    <col min="15374" max="15374" width="12.7109375" style="107" customWidth="1"/>
    <col min="15375" max="15375" width="13.7109375" style="107" customWidth="1"/>
    <col min="15376" max="15615" width="9.140625" style="107"/>
    <col min="15616" max="15616" width="8.7109375" style="107" customWidth="1"/>
    <col min="15617" max="15617" width="8.85546875" style="107" customWidth="1"/>
    <col min="15618" max="15618" width="42.42578125" style="107" customWidth="1"/>
    <col min="15619" max="15619" width="7.85546875" style="107" customWidth="1"/>
    <col min="15620" max="15620" width="9.140625" style="107"/>
    <col min="15621" max="15621" width="10.7109375" style="107" customWidth="1"/>
    <col min="15622" max="15622" width="10.85546875" style="107" customWidth="1"/>
    <col min="15623" max="15623" width="11" style="107" customWidth="1"/>
    <col min="15624" max="15624" width="12.140625" style="107" customWidth="1"/>
    <col min="15625" max="15625" width="11.7109375" style="107" customWidth="1"/>
    <col min="15626" max="15628" width="11.5703125" style="107" customWidth="1"/>
    <col min="15629" max="15629" width="12.42578125" style="107" customWidth="1"/>
    <col min="15630" max="15630" width="12.7109375" style="107" customWidth="1"/>
    <col min="15631" max="15631" width="13.7109375" style="107" customWidth="1"/>
    <col min="15632" max="15871" width="9.140625" style="107"/>
    <col min="15872" max="15872" width="8.7109375" style="107" customWidth="1"/>
    <col min="15873" max="15873" width="8.85546875" style="107" customWidth="1"/>
    <col min="15874" max="15874" width="42.42578125" style="107" customWidth="1"/>
    <col min="15875" max="15875" width="7.85546875" style="107" customWidth="1"/>
    <col min="15876" max="15876" width="9.140625" style="107"/>
    <col min="15877" max="15877" width="10.7109375" style="107" customWidth="1"/>
    <col min="15878" max="15878" width="10.85546875" style="107" customWidth="1"/>
    <col min="15879" max="15879" width="11" style="107" customWidth="1"/>
    <col min="15880" max="15880" width="12.140625" style="107" customWidth="1"/>
    <col min="15881" max="15881" width="11.7109375" style="107" customWidth="1"/>
    <col min="15882" max="15884" width="11.5703125" style="107" customWidth="1"/>
    <col min="15885" max="15885" width="12.42578125" style="107" customWidth="1"/>
    <col min="15886" max="15886" width="12.7109375" style="107" customWidth="1"/>
    <col min="15887" max="15887" width="13.7109375" style="107" customWidth="1"/>
    <col min="15888" max="16127" width="9.140625" style="107"/>
    <col min="16128" max="16128" width="8.7109375" style="107" customWidth="1"/>
    <col min="16129" max="16129" width="8.85546875" style="107" customWidth="1"/>
    <col min="16130" max="16130" width="42.42578125" style="107" customWidth="1"/>
    <col min="16131" max="16131" width="7.85546875" style="107" customWidth="1"/>
    <col min="16132" max="16132" width="9.140625" style="107"/>
    <col min="16133" max="16133" width="10.7109375" style="107" customWidth="1"/>
    <col min="16134" max="16134" width="10.85546875" style="107" customWidth="1"/>
    <col min="16135" max="16135" width="11" style="107" customWidth="1"/>
    <col min="16136" max="16136" width="12.140625" style="107" customWidth="1"/>
    <col min="16137" max="16137" width="11.7109375" style="107" customWidth="1"/>
    <col min="16138" max="16140" width="11.5703125" style="107" customWidth="1"/>
    <col min="16141" max="16141" width="12.42578125" style="107" customWidth="1"/>
    <col min="16142" max="16142" width="12.7109375" style="107" customWidth="1"/>
    <col min="16143" max="16143" width="13.7109375" style="107" customWidth="1"/>
    <col min="16144" max="16384" width="9.140625" style="107"/>
  </cols>
  <sheetData>
    <row r="1" spans="1:15" s="5" customFormat="1" x14ac:dyDescent="0.2">
      <c r="A1" s="315" t="s">
        <v>1161</v>
      </c>
      <c r="B1" s="315"/>
      <c r="C1" s="315"/>
      <c r="D1" s="315"/>
      <c r="E1" s="315"/>
      <c r="F1" s="315"/>
      <c r="G1" s="315"/>
      <c r="H1" s="315"/>
      <c r="I1" s="315"/>
      <c r="J1" s="315"/>
      <c r="K1" s="66"/>
      <c r="L1" s="66"/>
      <c r="M1" s="66"/>
      <c r="N1" s="66"/>
      <c r="O1" s="66"/>
    </row>
    <row r="2" spans="1:15" s="5" customFormat="1" x14ac:dyDescent="0.2">
      <c r="A2" s="315" t="s">
        <v>619</v>
      </c>
      <c r="B2" s="315"/>
      <c r="C2" s="315"/>
      <c r="D2" s="315"/>
      <c r="E2" s="315"/>
      <c r="F2" s="315"/>
      <c r="G2" s="315"/>
      <c r="H2" s="315"/>
      <c r="I2" s="315"/>
      <c r="J2" s="315"/>
      <c r="K2" s="66"/>
      <c r="L2" s="66"/>
      <c r="M2" s="66"/>
      <c r="N2" s="66"/>
      <c r="O2" s="66"/>
    </row>
    <row r="3" spans="1:15" s="5" customForma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66"/>
      <c r="L3" s="66"/>
      <c r="M3" s="66"/>
      <c r="N3" s="66"/>
      <c r="O3" s="66"/>
    </row>
    <row r="4" spans="1:15" s="5" customFormat="1" x14ac:dyDescent="0.2">
      <c r="A4" s="109" t="s">
        <v>1126</v>
      </c>
      <c r="B4" s="123"/>
      <c r="C4" s="123"/>
      <c r="D4" s="123"/>
      <c r="E4" s="123"/>
      <c r="F4" s="123"/>
      <c r="G4" s="123"/>
      <c r="H4" s="123"/>
      <c r="I4" s="123"/>
      <c r="J4" s="123"/>
      <c r="K4" s="66"/>
      <c r="L4" s="66"/>
      <c r="M4" s="66"/>
      <c r="N4" s="66"/>
      <c r="O4" s="66"/>
    </row>
    <row r="5" spans="1:15" s="5" customFormat="1" x14ac:dyDescent="0.2">
      <c r="A5" s="5" t="s">
        <v>1144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s="5" customFormat="1" x14ac:dyDescent="0.2">
      <c r="A6" s="5" t="s">
        <v>844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s="5" customFormat="1" x14ac:dyDescent="0.2">
      <c r="A7" s="5" t="s">
        <v>1127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s="5" customFormat="1" x14ac:dyDescent="0.2">
      <c r="A8" s="5" t="s">
        <v>1330</v>
      </c>
      <c r="E8" s="66"/>
      <c r="F8" s="66"/>
      <c r="H8" s="71" t="s">
        <v>181</v>
      </c>
      <c r="I8" s="320"/>
      <c r="J8" s="320"/>
      <c r="K8" s="124" t="s">
        <v>626</v>
      </c>
      <c r="L8" s="66"/>
      <c r="M8" s="66"/>
      <c r="N8" s="66"/>
      <c r="O8" s="66"/>
    </row>
    <row r="9" spans="1:15" s="5" customFormat="1" x14ac:dyDescent="0.2">
      <c r="E9" s="66"/>
      <c r="F9" s="66"/>
      <c r="G9" s="72"/>
      <c r="H9" s="6" t="s">
        <v>1134</v>
      </c>
      <c r="I9" s="140"/>
      <c r="J9" s="72"/>
      <c r="K9" s="66"/>
      <c r="L9" s="66"/>
      <c r="M9" s="66"/>
      <c r="N9" s="66"/>
      <c r="O9" s="66"/>
    </row>
    <row r="10" spans="1:15" s="5" customFormat="1" x14ac:dyDescent="0.2">
      <c r="A10" s="5" t="s">
        <v>1321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619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ht="38.25" x14ac:dyDescent="0.2">
      <c r="A17" s="95"/>
      <c r="B17" s="87" t="s">
        <v>1156</v>
      </c>
      <c r="C17" s="96"/>
      <c r="D17" s="97"/>
      <c r="E17" s="91">
        <v>0</v>
      </c>
      <c r="F17" s="91"/>
      <c r="G17" s="92">
        <v>0</v>
      </c>
      <c r="H17" s="92">
        <v>0</v>
      </c>
      <c r="I17" s="92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</row>
    <row r="18" spans="1:16" s="98" customFormat="1" x14ac:dyDescent="0.2">
      <c r="A18" s="96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1"/>
      <c r="N18" s="101"/>
      <c r="O18" s="101"/>
    </row>
    <row r="19" spans="1:16" s="105" customFormat="1" x14ac:dyDescent="0.2">
      <c r="A19" s="102"/>
      <c r="B19" s="215" t="s">
        <v>630</v>
      </c>
      <c r="C19" s="103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4"/>
    </row>
    <row r="20" spans="1:16" s="98" customFormat="1" x14ac:dyDescent="0.2">
      <c r="A20" s="96"/>
      <c r="B20" s="106" t="s">
        <v>199</v>
      </c>
      <c r="C20" s="99" t="s">
        <v>1157</v>
      </c>
      <c r="D20" s="100"/>
      <c r="E20" s="100"/>
      <c r="F20" s="100"/>
      <c r="G20" s="100"/>
      <c r="H20" s="100"/>
      <c r="I20" s="100"/>
      <c r="J20" s="100"/>
      <c r="K20" s="100"/>
      <c r="L20" s="100"/>
      <c r="M20" s="97"/>
      <c r="N20" s="101"/>
      <c r="O20" s="97"/>
    </row>
    <row r="21" spans="1:16" s="105" customFormat="1" x14ac:dyDescent="0.2">
      <c r="A21" s="102"/>
      <c r="B21" s="215" t="s">
        <v>630</v>
      </c>
      <c r="C21" s="103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4"/>
    </row>
    <row r="22" spans="1:16" s="5" customFormat="1" x14ac:dyDescent="0.2">
      <c r="D22" s="54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</row>
    <row r="23" spans="1:16" s="5" customFormat="1" x14ac:dyDescent="0.2">
      <c r="D23" s="54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16" s="5" customFormat="1" x14ac:dyDescent="0.2">
      <c r="D24" s="54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</row>
    <row r="25" spans="1:16" s="31" customFormat="1" ht="18" x14ac:dyDescent="0.2">
      <c r="B25" s="217" t="s">
        <v>1340</v>
      </c>
      <c r="D25" s="218"/>
      <c r="F25" s="217" t="s">
        <v>1342</v>
      </c>
      <c r="G25" s="217"/>
      <c r="H25" s="218"/>
      <c r="I25" s="218"/>
      <c r="J25" s="219"/>
      <c r="K25" s="219"/>
      <c r="L25" s="219"/>
      <c r="M25" s="219"/>
      <c r="N25" s="219"/>
      <c r="O25" s="219"/>
    </row>
    <row r="26" spans="1:16" s="31" customFormat="1" ht="18" x14ac:dyDescent="0.2">
      <c r="B26" s="220" t="s">
        <v>1132</v>
      </c>
      <c r="D26" s="221"/>
      <c r="E26" s="219"/>
      <c r="F26" s="222"/>
      <c r="G26" s="222"/>
      <c r="J26" s="220" t="s">
        <v>1132</v>
      </c>
      <c r="K26" s="219"/>
      <c r="L26" s="223"/>
      <c r="M26" s="223"/>
      <c r="N26" s="223"/>
      <c r="O26" s="219"/>
    </row>
    <row r="27" spans="1:16" s="31" customFormat="1" x14ac:dyDescent="0.2">
      <c r="B27" s="220"/>
      <c r="D27" s="221"/>
      <c r="E27" s="219"/>
      <c r="H27" s="224"/>
      <c r="I27" s="224"/>
      <c r="J27" s="219"/>
      <c r="K27" s="219"/>
      <c r="L27" s="223"/>
      <c r="M27" s="223"/>
      <c r="N27" s="223"/>
      <c r="O27" s="219"/>
    </row>
    <row r="28" spans="1:16" s="31" customFormat="1" x14ac:dyDescent="0.2">
      <c r="B28" s="217" t="s">
        <v>1341</v>
      </c>
      <c r="D28" s="224"/>
      <c r="E28" s="219"/>
      <c r="F28" s="217" t="s">
        <v>1343</v>
      </c>
      <c r="G28" s="217"/>
      <c r="H28" s="219"/>
      <c r="I28" s="219"/>
      <c r="J28" s="219"/>
      <c r="K28" s="219"/>
      <c r="L28" s="223"/>
      <c r="M28" s="223"/>
      <c r="N28" s="223"/>
      <c r="O28" s="219"/>
    </row>
    <row r="29" spans="1:16" s="108" customFormat="1" x14ac:dyDescent="0.2">
      <c r="A29" s="107"/>
      <c r="B29" s="107"/>
      <c r="J29" s="107"/>
      <c r="K29" s="107"/>
      <c r="L29" s="107"/>
      <c r="P29" s="107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showZeros="0" workbookViewId="0">
      <selection activeCell="L18" sqref="L18"/>
    </sheetView>
  </sheetViews>
  <sheetFormatPr defaultRowHeight="12.75" x14ac:dyDescent="0.2"/>
  <cols>
    <col min="1" max="1" width="3.5703125" style="5" customWidth="1"/>
    <col min="2" max="2" width="38.42578125" style="5" customWidth="1"/>
    <col min="3" max="3" width="5.7109375" style="5" customWidth="1"/>
    <col min="4" max="4" width="7.5703125" style="19" customWidth="1"/>
    <col min="5" max="5" width="6.28515625" style="66" customWidth="1"/>
    <col min="6" max="6" width="6.5703125" style="66" customWidth="1"/>
    <col min="7" max="7" width="7" style="66" customWidth="1"/>
    <col min="8" max="8" width="6.28515625" style="66" customWidth="1"/>
    <col min="9" max="9" width="5.7109375" style="66" customWidth="1"/>
    <col min="10" max="11" width="7.7109375" style="66" customWidth="1"/>
    <col min="12" max="12" width="8.28515625" style="66" customWidth="1"/>
    <col min="13" max="13" width="9.140625" style="66" bestFit="1" customWidth="1"/>
    <col min="14" max="14" width="7.85546875" style="66" customWidth="1"/>
    <col min="15" max="15" width="9.140625" style="66" bestFit="1" customWidth="1"/>
    <col min="16" max="16384" width="9.140625" style="5"/>
  </cols>
  <sheetData>
    <row r="1" spans="1:15" x14ac:dyDescent="0.2">
      <c r="A1" s="315" t="s">
        <v>940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5" x14ac:dyDescent="0.2">
      <c r="A2" s="315" t="s">
        <v>1138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4" spans="1:15" x14ac:dyDescent="0.2">
      <c r="A4" s="109" t="s">
        <v>1126</v>
      </c>
    </row>
    <row r="5" spans="1:15" x14ac:dyDescent="0.2">
      <c r="A5" s="5" t="s">
        <v>1131</v>
      </c>
    </row>
    <row r="6" spans="1:15" x14ac:dyDescent="0.2">
      <c r="A6" s="5" t="s">
        <v>844</v>
      </c>
    </row>
    <row r="7" spans="1:15" x14ac:dyDescent="0.2">
      <c r="A7" s="5" t="s">
        <v>1127</v>
      </c>
    </row>
    <row r="8" spans="1:15" x14ac:dyDescent="0.2">
      <c r="A8" s="5" t="s">
        <v>1329</v>
      </c>
      <c r="J8" s="66" t="s">
        <v>181</v>
      </c>
      <c r="K8" s="71"/>
      <c r="L8" s="124"/>
      <c r="M8" s="66" t="s">
        <v>626</v>
      </c>
    </row>
    <row r="9" spans="1:15" x14ac:dyDescent="0.2">
      <c r="J9" s="72" t="s">
        <v>162</v>
      </c>
      <c r="K9" s="6" t="s">
        <v>1134</v>
      </c>
      <c r="L9" s="129"/>
      <c r="M9" s="72"/>
    </row>
    <row r="10" spans="1:15" x14ac:dyDescent="0.2">
      <c r="A10" s="5" t="s">
        <v>1137</v>
      </c>
    </row>
    <row r="11" spans="1:15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5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5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5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5" s="29" customFormat="1" ht="13.5" x14ac:dyDescent="0.25">
      <c r="A15" s="245"/>
      <c r="B15" s="3" t="s">
        <v>1043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s="29" customFormat="1" ht="13.5" x14ac:dyDescent="0.25">
      <c r="A16" s="245">
        <v>1</v>
      </c>
      <c r="B16" s="75" t="s">
        <v>770</v>
      </c>
      <c r="C16" s="3" t="s">
        <v>266</v>
      </c>
      <c r="D16" s="126">
        <v>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1:15" s="29" customFormat="1" ht="13.5" x14ac:dyDescent="0.25">
      <c r="A17" s="245">
        <v>2</v>
      </c>
      <c r="B17" s="75" t="s">
        <v>81</v>
      </c>
      <c r="C17" s="11" t="s">
        <v>173</v>
      </c>
      <c r="D17" s="126">
        <v>120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s="29" customFormat="1" ht="13.5" x14ac:dyDescent="0.25">
      <c r="A18" s="245">
        <v>3</v>
      </c>
      <c r="B18" s="75" t="s">
        <v>529</v>
      </c>
      <c r="C18" s="11" t="s">
        <v>173</v>
      </c>
      <c r="D18" s="126">
        <v>10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s="29" customFormat="1" ht="13.5" x14ac:dyDescent="0.25">
      <c r="A19" s="245">
        <v>4</v>
      </c>
      <c r="B19" s="75" t="s">
        <v>530</v>
      </c>
      <c r="C19" s="11" t="s">
        <v>173</v>
      </c>
      <c r="D19" s="126">
        <v>95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15" s="29" customFormat="1" ht="13.5" x14ac:dyDescent="0.25">
      <c r="A20" s="245">
        <v>5</v>
      </c>
      <c r="B20" s="75" t="s">
        <v>531</v>
      </c>
      <c r="C20" s="11" t="s">
        <v>173</v>
      </c>
      <c r="D20" s="126">
        <v>40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15" s="29" customFormat="1" ht="13.5" x14ac:dyDescent="0.25">
      <c r="A21" s="245">
        <v>6</v>
      </c>
      <c r="B21" s="75" t="s">
        <v>532</v>
      </c>
      <c r="C21" s="11" t="s">
        <v>173</v>
      </c>
      <c r="D21" s="126">
        <v>160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s="29" customFormat="1" ht="13.5" x14ac:dyDescent="0.25">
      <c r="A22" s="245">
        <v>7</v>
      </c>
      <c r="B22" s="75" t="s">
        <v>533</v>
      </c>
      <c r="C22" s="11" t="s">
        <v>173</v>
      </c>
      <c r="D22" s="126">
        <v>190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s="29" customFormat="1" ht="13.5" x14ac:dyDescent="0.25">
      <c r="A23" s="245">
        <v>8</v>
      </c>
      <c r="B23" s="75" t="s">
        <v>534</v>
      </c>
      <c r="C23" s="11" t="s">
        <v>173</v>
      </c>
      <c r="D23" s="126">
        <v>220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s="29" customFormat="1" ht="13.5" x14ac:dyDescent="0.25">
      <c r="A24" s="245">
        <v>9</v>
      </c>
      <c r="B24" s="75" t="s">
        <v>86</v>
      </c>
      <c r="C24" s="11" t="s">
        <v>173</v>
      </c>
      <c r="D24" s="126">
        <v>120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s="29" customFormat="1" ht="13.5" x14ac:dyDescent="0.25">
      <c r="A25" s="245">
        <v>10</v>
      </c>
      <c r="B25" s="75" t="s">
        <v>87</v>
      </c>
      <c r="C25" s="11" t="s">
        <v>173</v>
      </c>
      <c r="D25" s="126">
        <v>10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 s="29" customFormat="1" ht="13.5" x14ac:dyDescent="0.25">
      <c r="A26" s="245">
        <v>11</v>
      </c>
      <c r="B26" s="75" t="s">
        <v>761</v>
      </c>
      <c r="C26" s="11" t="s">
        <v>173</v>
      </c>
      <c r="D26" s="126">
        <v>60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s="29" customFormat="1" ht="13.5" x14ac:dyDescent="0.25">
      <c r="A27" s="245">
        <v>12</v>
      </c>
      <c r="B27" s="75" t="s">
        <v>762</v>
      </c>
      <c r="C27" s="11" t="s">
        <v>173</v>
      </c>
      <c r="D27" s="126">
        <v>35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s="29" customFormat="1" ht="13.5" x14ac:dyDescent="0.25">
      <c r="A28" s="245">
        <v>13</v>
      </c>
      <c r="B28" s="75" t="s">
        <v>763</v>
      </c>
      <c r="C28" s="11" t="s">
        <v>173</v>
      </c>
      <c r="D28" s="126">
        <v>10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s="29" customFormat="1" ht="13.5" x14ac:dyDescent="0.25">
      <c r="A29" s="245">
        <v>14</v>
      </c>
      <c r="B29" s="75" t="s">
        <v>764</v>
      </c>
      <c r="C29" s="11" t="s">
        <v>173</v>
      </c>
      <c r="D29" s="126">
        <v>30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s="29" customFormat="1" ht="13.5" x14ac:dyDescent="0.25">
      <c r="A30" s="245">
        <v>15</v>
      </c>
      <c r="B30" s="75" t="s">
        <v>765</v>
      </c>
      <c r="C30" s="11" t="s">
        <v>173</v>
      </c>
      <c r="D30" s="126">
        <v>60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s="29" customFormat="1" ht="13.5" x14ac:dyDescent="0.25">
      <c r="A31" s="245">
        <v>16</v>
      </c>
      <c r="B31" s="75" t="s">
        <v>766</v>
      </c>
      <c r="C31" s="11" t="s">
        <v>173</v>
      </c>
      <c r="D31" s="126">
        <v>100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s="29" customFormat="1" ht="13.5" x14ac:dyDescent="0.25">
      <c r="A32" s="245">
        <v>17</v>
      </c>
      <c r="B32" s="75" t="s">
        <v>767</v>
      </c>
      <c r="C32" s="11" t="s">
        <v>173</v>
      </c>
      <c r="D32" s="126">
        <v>75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s="29" customFormat="1" ht="13.5" x14ac:dyDescent="0.25">
      <c r="A33" s="245">
        <v>18</v>
      </c>
      <c r="B33" s="75" t="s">
        <v>768</v>
      </c>
      <c r="C33" s="11" t="s">
        <v>173</v>
      </c>
      <c r="D33" s="126">
        <v>115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s="29" customFormat="1" ht="13.5" x14ac:dyDescent="0.25">
      <c r="A34" s="245">
        <v>19</v>
      </c>
      <c r="B34" s="75" t="s">
        <v>769</v>
      </c>
      <c r="C34" s="11" t="s">
        <v>173</v>
      </c>
      <c r="D34" s="126">
        <v>70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s="29" customFormat="1" ht="45" customHeight="1" x14ac:dyDescent="0.25">
      <c r="A35" s="245">
        <v>20</v>
      </c>
      <c r="B35" s="67" t="s">
        <v>1048</v>
      </c>
      <c r="C35" s="11" t="s">
        <v>205</v>
      </c>
      <c r="D35" s="126">
        <v>12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 s="29" customFormat="1" ht="13.5" x14ac:dyDescent="0.25">
      <c r="A36" s="245">
        <v>21</v>
      </c>
      <c r="B36" s="67" t="s">
        <v>771</v>
      </c>
      <c r="C36" s="11" t="s">
        <v>205</v>
      </c>
      <c r="D36" s="126">
        <v>8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 s="29" customFormat="1" ht="13.5" x14ac:dyDescent="0.25">
      <c r="A37" s="245">
        <v>22</v>
      </c>
      <c r="B37" s="67" t="s">
        <v>455</v>
      </c>
      <c r="C37" s="11" t="s">
        <v>207</v>
      </c>
      <c r="D37" s="126">
        <v>43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 s="29" customFormat="1" ht="25.5" x14ac:dyDescent="0.25">
      <c r="A38" s="245">
        <v>23</v>
      </c>
      <c r="B38" s="67" t="s">
        <v>456</v>
      </c>
      <c r="C38" s="11" t="s">
        <v>207</v>
      </c>
      <c r="D38" s="126">
        <v>5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 s="29" customFormat="1" ht="25.5" x14ac:dyDescent="0.25">
      <c r="A39" s="245">
        <v>24</v>
      </c>
      <c r="B39" s="67" t="s">
        <v>458</v>
      </c>
      <c r="C39" s="11" t="s">
        <v>207</v>
      </c>
      <c r="D39" s="126">
        <v>5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 s="29" customFormat="1" ht="13.5" x14ac:dyDescent="0.25">
      <c r="A40" s="245">
        <v>25</v>
      </c>
      <c r="B40" s="67" t="s">
        <v>459</v>
      </c>
      <c r="C40" s="11" t="s">
        <v>207</v>
      </c>
      <c r="D40" s="126">
        <v>9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s="29" customFormat="1" ht="25.5" x14ac:dyDescent="0.25">
      <c r="A41" s="245">
        <v>26</v>
      </c>
      <c r="B41" s="67" t="s">
        <v>412</v>
      </c>
      <c r="C41" s="11" t="s">
        <v>207</v>
      </c>
      <c r="D41" s="126">
        <v>4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s="29" customFormat="1" ht="13.5" x14ac:dyDescent="0.25">
      <c r="A42" s="245">
        <v>27</v>
      </c>
      <c r="B42" s="75" t="s">
        <v>1044</v>
      </c>
      <c r="C42" s="11" t="s">
        <v>207</v>
      </c>
      <c r="D42" s="126">
        <v>1000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 s="29" customFormat="1" ht="13.5" x14ac:dyDescent="0.25">
      <c r="A43" s="245">
        <v>28</v>
      </c>
      <c r="B43" s="75" t="s">
        <v>772</v>
      </c>
      <c r="C43" s="11" t="s">
        <v>207</v>
      </c>
      <c r="D43" s="126">
        <v>92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 s="29" customFormat="1" ht="13.5" x14ac:dyDescent="0.25">
      <c r="A44" s="245">
        <v>29</v>
      </c>
      <c r="B44" s="75" t="s">
        <v>1045</v>
      </c>
      <c r="C44" s="11" t="s">
        <v>207</v>
      </c>
      <c r="D44" s="126">
        <v>6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 s="29" customFormat="1" ht="13.5" x14ac:dyDescent="0.25">
      <c r="A45" s="245">
        <v>30</v>
      </c>
      <c r="B45" s="75" t="s">
        <v>141</v>
      </c>
      <c r="C45" s="11" t="s">
        <v>207</v>
      </c>
      <c r="D45" s="126">
        <v>1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5" s="29" customFormat="1" ht="13.5" x14ac:dyDescent="0.25">
      <c r="A46" s="245">
        <v>31</v>
      </c>
      <c r="B46" s="75" t="s">
        <v>142</v>
      </c>
      <c r="C46" s="11" t="s">
        <v>207</v>
      </c>
      <c r="D46" s="126">
        <v>2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 s="29" customFormat="1" ht="13.5" x14ac:dyDescent="0.25">
      <c r="A47" s="245">
        <v>32</v>
      </c>
      <c r="B47" s="75" t="s">
        <v>1046</v>
      </c>
      <c r="C47" s="11" t="s">
        <v>207</v>
      </c>
      <c r="D47" s="126">
        <v>10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 s="29" customFormat="1" ht="13.5" x14ac:dyDescent="0.25">
      <c r="A48" s="245">
        <v>33</v>
      </c>
      <c r="B48" s="75" t="s">
        <v>143</v>
      </c>
      <c r="C48" s="11" t="s">
        <v>207</v>
      </c>
      <c r="D48" s="126">
        <v>3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spans="1:15" s="29" customFormat="1" ht="13.5" x14ac:dyDescent="0.25">
      <c r="A49" s="245">
        <v>34</v>
      </c>
      <c r="B49" s="75" t="s">
        <v>1047</v>
      </c>
      <c r="C49" s="11" t="s">
        <v>207</v>
      </c>
      <c r="D49" s="126">
        <v>23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spans="1:15" s="29" customFormat="1" ht="13.5" x14ac:dyDescent="0.25">
      <c r="A50" s="245">
        <v>35</v>
      </c>
      <c r="B50" s="75" t="s">
        <v>144</v>
      </c>
      <c r="C50" s="11" t="s">
        <v>207</v>
      </c>
      <c r="D50" s="126">
        <v>1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spans="1:15" s="29" customFormat="1" ht="13.5" x14ac:dyDescent="0.25">
      <c r="A51" s="245">
        <v>36</v>
      </c>
      <c r="B51" s="75" t="s">
        <v>145</v>
      </c>
      <c r="C51" s="11" t="s">
        <v>207</v>
      </c>
      <c r="D51" s="126">
        <v>6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5" s="29" customFormat="1" ht="13.5" x14ac:dyDescent="0.25">
      <c r="A52" s="245">
        <v>37</v>
      </c>
      <c r="B52" s="75" t="s">
        <v>146</v>
      </c>
      <c r="C52" s="11" t="s">
        <v>207</v>
      </c>
      <c r="D52" s="126">
        <v>8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</row>
    <row r="53" spans="1:15" s="29" customFormat="1" ht="13.5" x14ac:dyDescent="0.25">
      <c r="A53" s="245">
        <v>38</v>
      </c>
      <c r="B53" s="75" t="s">
        <v>147</v>
      </c>
      <c r="C53" s="11" t="s">
        <v>207</v>
      </c>
      <c r="D53" s="126">
        <v>9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1:15" s="29" customFormat="1" ht="13.5" x14ac:dyDescent="0.25">
      <c r="A54" s="245">
        <v>39</v>
      </c>
      <c r="B54" s="75" t="s">
        <v>148</v>
      </c>
      <c r="C54" s="11" t="s">
        <v>207</v>
      </c>
      <c r="D54" s="126">
        <v>17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1:15" s="29" customFormat="1" ht="13.5" x14ac:dyDescent="0.25">
      <c r="A55" s="245">
        <v>40</v>
      </c>
      <c r="B55" s="151" t="s">
        <v>149</v>
      </c>
      <c r="C55" s="11" t="s">
        <v>207</v>
      </c>
      <c r="D55" s="20">
        <v>16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1:15" s="29" customFormat="1" ht="13.5" x14ac:dyDescent="0.25">
      <c r="A56" s="245">
        <v>41</v>
      </c>
      <c r="B56" s="75" t="s">
        <v>1049</v>
      </c>
      <c r="C56" s="11" t="s">
        <v>173</v>
      </c>
      <c r="D56" s="145">
        <v>835</v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5" s="29" customFormat="1" ht="13.5" x14ac:dyDescent="0.25">
      <c r="A57" s="245">
        <v>42</v>
      </c>
      <c r="B57" s="75" t="s">
        <v>689</v>
      </c>
      <c r="C57" s="11" t="s">
        <v>205</v>
      </c>
      <c r="D57" s="145">
        <v>1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5" s="29" customFormat="1" ht="13.5" x14ac:dyDescent="0.25">
      <c r="A58" s="245">
        <v>43</v>
      </c>
      <c r="B58" s="75" t="s">
        <v>1050</v>
      </c>
      <c r="C58" s="11" t="s">
        <v>205</v>
      </c>
      <c r="D58" s="145">
        <v>1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5" s="69" customFormat="1" ht="13.5" x14ac:dyDescent="0.25">
      <c r="A59" s="246"/>
      <c r="B59" s="247" t="s">
        <v>1051</v>
      </c>
      <c r="C59" s="11"/>
      <c r="D59" s="145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1:15" s="29" customFormat="1" ht="13.5" x14ac:dyDescent="0.25">
      <c r="A60" s="245"/>
      <c r="B60" s="247" t="s">
        <v>1052</v>
      </c>
      <c r="C60" s="248"/>
      <c r="D60" s="145"/>
      <c r="E60" s="20"/>
      <c r="F60" s="20"/>
      <c r="G60" s="20"/>
      <c r="H60" s="20"/>
      <c r="I60" s="20"/>
      <c r="J60" s="20"/>
      <c r="K60" s="20"/>
      <c r="L60" s="20"/>
      <c r="M60" s="70"/>
      <c r="N60" s="20"/>
      <c r="O60" s="20"/>
    </row>
    <row r="61" spans="1:15" s="69" customFormat="1" ht="13.5" x14ac:dyDescent="0.25">
      <c r="A61" s="246"/>
      <c r="B61" s="247" t="s">
        <v>1053</v>
      </c>
      <c r="C61" s="11"/>
      <c r="D61" s="145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1:15" x14ac:dyDescent="0.2">
      <c r="D62" s="54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</row>
    <row r="63" spans="1:15" x14ac:dyDescent="0.2">
      <c r="D63" s="54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</row>
    <row r="64" spans="1:15" x14ac:dyDescent="0.2">
      <c r="D64" s="54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</row>
    <row r="65" spans="2:15" s="31" customFormat="1" ht="18" x14ac:dyDescent="0.2">
      <c r="B65" s="217" t="s">
        <v>1340</v>
      </c>
      <c r="D65" s="218"/>
      <c r="F65" s="217" t="s">
        <v>1342</v>
      </c>
      <c r="G65" s="217"/>
      <c r="H65" s="218"/>
      <c r="I65" s="218"/>
      <c r="J65" s="219"/>
      <c r="K65" s="219"/>
      <c r="L65" s="219"/>
      <c r="M65" s="219"/>
      <c r="N65" s="219"/>
      <c r="O65" s="219"/>
    </row>
    <row r="66" spans="2:15" s="31" customFormat="1" ht="18" x14ac:dyDescent="0.2">
      <c r="B66" s="220" t="s">
        <v>1132</v>
      </c>
      <c r="D66" s="221"/>
      <c r="E66" s="219"/>
      <c r="F66" s="222"/>
      <c r="G66" s="222"/>
      <c r="J66" s="220" t="s">
        <v>1132</v>
      </c>
      <c r="K66" s="219"/>
      <c r="L66" s="223"/>
      <c r="M66" s="223"/>
      <c r="N66" s="223"/>
      <c r="O66" s="219"/>
    </row>
    <row r="67" spans="2:15" s="31" customFormat="1" x14ac:dyDescent="0.2">
      <c r="B67" s="220"/>
      <c r="D67" s="221"/>
      <c r="E67" s="219"/>
      <c r="H67" s="224"/>
      <c r="I67" s="224"/>
      <c r="J67" s="219"/>
      <c r="K67" s="219"/>
      <c r="L67" s="223"/>
      <c r="M67" s="223"/>
      <c r="N67" s="223"/>
      <c r="O67" s="219"/>
    </row>
    <row r="68" spans="2:15" s="31" customFormat="1" x14ac:dyDescent="0.2">
      <c r="B68" s="217" t="s">
        <v>1341</v>
      </c>
      <c r="D68" s="224"/>
      <c r="E68" s="219"/>
      <c r="F68" s="217" t="s">
        <v>1343</v>
      </c>
      <c r="G68" s="217"/>
      <c r="H68" s="219"/>
      <c r="I68" s="219"/>
      <c r="J68" s="219"/>
      <c r="K68" s="219"/>
      <c r="L68" s="223"/>
      <c r="M68" s="223"/>
      <c r="N68" s="223"/>
      <c r="O68" s="219"/>
    </row>
  </sheetData>
  <mergeCells count="19">
    <mergeCell ref="O12:O14"/>
    <mergeCell ref="I12:I14"/>
    <mergeCell ref="J12:J14"/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</mergeCells>
  <phoneticPr fontId="2" type="noConversion"/>
  <pageMargins left="0.75" right="0.75" top="0.46" bottom="0.71" header="0.27" footer="0.5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5"/>
  <sheetViews>
    <sheetView showZeros="0" workbookViewId="0">
      <selection activeCell="L12" sqref="L12:L14"/>
    </sheetView>
  </sheetViews>
  <sheetFormatPr defaultColWidth="7.7109375" defaultRowHeight="12.75" x14ac:dyDescent="0.2"/>
  <cols>
    <col min="1" max="1" width="7.7109375" style="5"/>
    <col min="2" max="2" width="40.140625" style="5" bestFit="1" customWidth="1"/>
    <col min="3" max="3" width="7.7109375" style="5"/>
    <col min="4" max="4" width="7.7109375" style="19"/>
    <col min="5" max="10" width="7.7109375" style="66"/>
    <col min="11" max="11" width="8.85546875" style="66" customWidth="1"/>
    <col min="12" max="12" width="8.140625" style="66" bestFit="1" customWidth="1"/>
    <col min="13" max="13" width="9.140625" style="66" bestFit="1" customWidth="1"/>
    <col min="14" max="14" width="8.140625" style="66" bestFit="1" customWidth="1"/>
    <col min="15" max="15" width="9.140625" style="66" bestFit="1" customWidth="1"/>
    <col min="16" max="16384" width="7.7109375" style="5"/>
  </cols>
  <sheetData>
    <row r="1" spans="1:17" x14ac:dyDescent="0.2">
      <c r="A1" s="315" t="s">
        <v>150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1139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4" spans="1:17" x14ac:dyDescent="0.2">
      <c r="A4" s="109" t="s">
        <v>1126</v>
      </c>
    </row>
    <row r="5" spans="1:17" x14ac:dyDescent="0.2">
      <c r="A5" s="5" t="s">
        <v>1131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1329</v>
      </c>
      <c r="J8" s="5"/>
      <c r="K8" s="71" t="s">
        <v>181</v>
      </c>
      <c r="L8" s="72"/>
      <c r="M8" s="124" t="s">
        <v>626</v>
      </c>
      <c r="N8" s="5"/>
      <c r="O8" s="73"/>
    </row>
    <row r="9" spans="1:17" x14ac:dyDescent="0.2">
      <c r="J9" s="72" t="s">
        <v>162</v>
      </c>
      <c r="K9" s="6" t="s">
        <v>1134</v>
      </c>
      <c r="L9" s="129"/>
      <c r="M9" s="72"/>
    </row>
    <row r="10" spans="1:17" x14ac:dyDescent="0.2">
      <c r="A10" s="5" t="s">
        <v>1137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11" t="s">
        <v>1054</v>
      </c>
      <c r="C15" s="11"/>
      <c r="D15" s="1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Q15" s="5"/>
    </row>
    <row r="16" spans="1:17" s="29" customFormat="1" ht="13.5" x14ac:dyDescent="0.25">
      <c r="A16" s="245">
        <v>1</v>
      </c>
      <c r="B16" s="75" t="s">
        <v>151</v>
      </c>
      <c r="C16" s="3" t="s">
        <v>266</v>
      </c>
      <c r="D16" s="249">
        <v>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Q16" s="5"/>
    </row>
    <row r="17" spans="1:17" s="29" customFormat="1" ht="13.5" x14ac:dyDescent="0.25">
      <c r="A17" s="245">
        <v>2</v>
      </c>
      <c r="B17" s="75" t="s">
        <v>152</v>
      </c>
      <c r="C17" s="3" t="s">
        <v>266</v>
      </c>
      <c r="D17" s="249">
        <v>7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Q17" s="5"/>
    </row>
    <row r="18" spans="1:17" s="29" customFormat="1" ht="13.5" x14ac:dyDescent="0.25">
      <c r="A18" s="245">
        <v>3</v>
      </c>
      <c r="B18" s="75" t="s">
        <v>210</v>
      </c>
      <c r="C18" s="11" t="s">
        <v>173</v>
      </c>
      <c r="D18" s="126">
        <v>12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Q18" s="5"/>
    </row>
    <row r="19" spans="1:17" s="29" customFormat="1" ht="13.5" x14ac:dyDescent="0.25">
      <c r="A19" s="245">
        <v>4</v>
      </c>
      <c r="B19" s="75" t="s">
        <v>565</v>
      </c>
      <c r="C19" s="11" t="s">
        <v>173</v>
      </c>
      <c r="D19" s="126">
        <v>240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Q19" s="5"/>
    </row>
    <row r="20" spans="1:17" s="29" customFormat="1" ht="13.5" x14ac:dyDescent="0.25">
      <c r="A20" s="245">
        <v>5</v>
      </c>
      <c r="B20" s="75" t="s">
        <v>345</v>
      </c>
      <c r="C20" s="11" t="s">
        <v>173</v>
      </c>
      <c r="D20" s="126">
        <v>110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Q20" s="5"/>
    </row>
    <row r="21" spans="1:17" s="29" customFormat="1" ht="13.5" x14ac:dyDescent="0.25">
      <c r="A21" s="245">
        <v>6</v>
      </c>
      <c r="B21" s="75" t="s">
        <v>566</v>
      </c>
      <c r="C21" s="11" t="s">
        <v>173</v>
      </c>
      <c r="D21" s="126">
        <v>150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Q21" s="5"/>
    </row>
    <row r="22" spans="1:17" s="29" customFormat="1" ht="13.5" x14ac:dyDescent="0.25">
      <c r="A22" s="245">
        <v>7</v>
      </c>
      <c r="B22" s="75" t="s">
        <v>153</v>
      </c>
      <c r="C22" s="11" t="s">
        <v>173</v>
      </c>
      <c r="D22" s="126">
        <v>10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5"/>
    </row>
    <row r="23" spans="1:17" s="29" customFormat="1" ht="13.5" x14ac:dyDescent="0.25">
      <c r="A23" s="245">
        <v>8</v>
      </c>
      <c r="B23" s="75" t="s">
        <v>154</v>
      </c>
      <c r="C23" s="11" t="s">
        <v>173</v>
      </c>
      <c r="D23" s="126">
        <v>30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5"/>
    </row>
    <row r="24" spans="1:17" s="29" customFormat="1" ht="13.5" x14ac:dyDescent="0.25">
      <c r="A24" s="245">
        <v>9</v>
      </c>
      <c r="B24" s="75" t="s">
        <v>567</v>
      </c>
      <c r="C24" s="11" t="s">
        <v>207</v>
      </c>
      <c r="D24" s="126">
        <v>11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5"/>
    </row>
    <row r="25" spans="1:17" s="29" customFormat="1" ht="13.5" x14ac:dyDescent="0.25">
      <c r="A25" s="245">
        <v>10</v>
      </c>
      <c r="B25" s="75" t="s">
        <v>346</v>
      </c>
      <c r="C25" s="11" t="s">
        <v>207</v>
      </c>
      <c r="D25" s="126">
        <v>2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Q25" s="5"/>
    </row>
    <row r="26" spans="1:17" s="29" customFormat="1" ht="13.5" x14ac:dyDescent="0.25">
      <c r="A26" s="245">
        <v>11</v>
      </c>
      <c r="B26" s="75" t="s">
        <v>155</v>
      </c>
      <c r="C26" s="11" t="s">
        <v>207</v>
      </c>
      <c r="D26" s="126">
        <v>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Q26" s="5"/>
    </row>
    <row r="27" spans="1:17" s="29" customFormat="1" ht="13.5" x14ac:dyDescent="0.25">
      <c r="A27" s="245">
        <v>12</v>
      </c>
      <c r="B27" s="75" t="s">
        <v>568</v>
      </c>
      <c r="C27" s="11" t="s">
        <v>207</v>
      </c>
      <c r="D27" s="126">
        <v>20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Q27" s="5"/>
    </row>
    <row r="28" spans="1:17" s="29" customFormat="1" ht="13.5" x14ac:dyDescent="0.25">
      <c r="A28" s="245">
        <v>13</v>
      </c>
      <c r="B28" s="75" t="s">
        <v>156</v>
      </c>
      <c r="C28" s="11" t="s">
        <v>207</v>
      </c>
      <c r="D28" s="126">
        <v>4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Q28" s="5"/>
    </row>
    <row r="29" spans="1:17" s="29" customFormat="1" ht="13.5" x14ac:dyDescent="0.25">
      <c r="A29" s="245">
        <v>14</v>
      </c>
      <c r="B29" s="75" t="s">
        <v>823</v>
      </c>
      <c r="C29" s="11" t="s">
        <v>207</v>
      </c>
      <c r="D29" s="126">
        <v>12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Q29" s="5"/>
    </row>
    <row r="30" spans="1:17" s="29" customFormat="1" ht="13.5" x14ac:dyDescent="0.25">
      <c r="A30" s="245">
        <v>15</v>
      </c>
      <c r="B30" s="75" t="s">
        <v>824</v>
      </c>
      <c r="C30" s="11" t="s">
        <v>205</v>
      </c>
      <c r="D30" s="126">
        <v>4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Q30" s="5"/>
    </row>
    <row r="31" spans="1:17" s="29" customFormat="1" ht="13.5" x14ac:dyDescent="0.25">
      <c r="A31" s="245">
        <v>16</v>
      </c>
      <c r="B31" s="75" t="s">
        <v>157</v>
      </c>
      <c r="C31" s="11" t="s">
        <v>205</v>
      </c>
      <c r="D31" s="126">
        <v>1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Q31" s="5"/>
    </row>
    <row r="32" spans="1:17" s="29" customFormat="1" ht="13.5" x14ac:dyDescent="0.25">
      <c r="A32" s="245">
        <v>17</v>
      </c>
      <c r="B32" s="75" t="s">
        <v>158</v>
      </c>
      <c r="C32" s="11" t="s">
        <v>205</v>
      </c>
      <c r="D32" s="126">
        <v>4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Q32" s="5"/>
    </row>
    <row r="33" spans="1:17" s="29" customFormat="1" ht="38.25" x14ac:dyDescent="0.25">
      <c r="A33" s="245">
        <v>18</v>
      </c>
      <c r="B33" s="67" t="s">
        <v>1080</v>
      </c>
      <c r="C33" s="11" t="s">
        <v>205</v>
      </c>
      <c r="D33" s="126">
        <v>24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Q33" s="5"/>
    </row>
    <row r="34" spans="1:17" s="29" customFormat="1" ht="25.5" x14ac:dyDescent="0.25">
      <c r="A34" s="245">
        <v>19</v>
      </c>
      <c r="B34" s="67" t="s">
        <v>1081</v>
      </c>
      <c r="C34" s="11" t="s">
        <v>205</v>
      </c>
      <c r="D34" s="126">
        <v>4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5"/>
      <c r="Q34" s="5"/>
    </row>
    <row r="35" spans="1:17" s="29" customFormat="1" ht="38.25" x14ac:dyDescent="0.25">
      <c r="A35" s="245">
        <v>20</v>
      </c>
      <c r="B35" s="67" t="s">
        <v>1107</v>
      </c>
      <c r="C35" s="11" t="s">
        <v>205</v>
      </c>
      <c r="D35" s="126">
        <v>14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Q35" s="5"/>
    </row>
    <row r="36" spans="1:17" s="29" customFormat="1" ht="38.25" x14ac:dyDescent="0.25">
      <c r="A36" s="245">
        <v>21</v>
      </c>
      <c r="B36" s="67" t="s">
        <v>77</v>
      </c>
      <c r="C36" s="11" t="s">
        <v>205</v>
      </c>
      <c r="D36" s="126">
        <v>5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Q36" s="5"/>
    </row>
    <row r="37" spans="1:17" s="29" customFormat="1" ht="38.25" x14ac:dyDescent="0.25">
      <c r="A37" s="245">
        <v>22</v>
      </c>
      <c r="B37" s="67" t="s">
        <v>78</v>
      </c>
      <c r="C37" s="11" t="s">
        <v>205</v>
      </c>
      <c r="D37" s="126">
        <v>24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Q37" s="5"/>
    </row>
    <row r="38" spans="1:17" s="29" customFormat="1" ht="38.25" x14ac:dyDescent="0.25">
      <c r="A38" s="245">
        <v>23</v>
      </c>
      <c r="B38" s="67" t="s">
        <v>1108</v>
      </c>
      <c r="C38" s="11" t="s">
        <v>205</v>
      </c>
      <c r="D38" s="126">
        <v>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Q38" s="5"/>
    </row>
    <row r="39" spans="1:17" s="29" customFormat="1" ht="25.5" x14ac:dyDescent="0.25">
      <c r="A39" s="245">
        <v>24</v>
      </c>
      <c r="B39" s="67" t="s">
        <v>1109</v>
      </c>
      <c r="C39" s="11" t="s">
        <v>205</v>
      </c>
      <c r="D39" s="126">
        <v>4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5"/>
      <c r="Q39" s="5"/>
    </row>
    <row r="40" spans="1:17" s="29" customFormat="1" ht="38.25" x14ac:dyDescent="0.25">
      <c r="A40" s="245">
        <v>25</v>
      </c>
      <c r="B40" s="67" t="s">
        <v>1077</v>
      </c>
      <c r="C40" s="11" t="s">
        <v>205</v>
      </c>
      <c r="D40" s="126">
        <v>17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Q40" s="5"/>
    </row>
    <row r="41" spans="1:17" s="29" customFormat="1" ht="13.5" x14ac:dyDescent="0.25">
      <c r="A41" s="245">
        <v>26</v>
      </c>
      <c r="B41" s="67" t="s">
        <v>1078</v>
      </c>
      <c r="C41" s="11" t="s">
        <v>205</v>
      </c>
      <c r="D41" s="126">
        <v>9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Q41" s="5"/>
    </row>
    <row r="42" spans="1:17" s="29" customFormat="1" ht="13.5" x14ac:dyDescent="0.25">
      <c r="A42" s="245">
        <v>27</v>
      </c>
      <c r="B42" s="67" t="s">
        <v>1079</v>
      </c>
      <c r="C42" s="11" t="s">
        <v>207</v>
      </c>
      <c r="D42" s="126">
        <v>5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Q42" s="5"/>
    </row>
    <row r="43" spans="1:17" s="29" customFormat="1" ht="13.5" x14ac:dyDescent="0.25">
      <c r="A43" s="245">
        <v>28</v>
      </c>
      <c r="B43" s="67" t="s">
        <v>900</v>
      </c>
      <c r="C43" s="11" t="s">
        <v>205</v>
      </c>
      <c r="D43" s="126">
        <v>4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Q43" s="5"/>
    </row>
    <row r="44" spans="1:17" s="29" customFormat="1" ht="25.5" x14ac:dyDescent="0.25">
      <c r="A44" s="245">
        <v>29</v>
      </c>
      <c r="B44" s="67" t="s">
        <v>901</v>
      </c>
      <c r="C44" s="11" t="s">
        <v>205</v>
      </c>
      <c r="D44" s="126">
        <v>4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Q44" s="5"/>
    </row>
    <row r="45" spans="1:17" s="29" customFormat="1" ht="25.5" x14ac:dyDescent="0.25">
      <c r="A45" s="245">
        <v>30</v>
      </c>
      <c r="B45" s="67" t="s">
        <v>902</v>
      </c>
      <c r="C45" s="11" t="s">
        <v>205</v>
      </c>
      <c r="D45" s="126">
        <v>4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Q45" s="5"/>
    </row>
    <row r="46" spans="1:17" s="29" customFormat="1" ht="13.5" x14ac:dyDescent="0.25">
      <c r="A46" s="245">
        <v>31</v>
      </c>
      <c r="B46" s="75" t="s">
        <v>569</v>
      </c>
      <c r="C46" s="11" t="s">
        <v>207</v>
      </c>
      <c r="D46" s="126">
        <v>28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Q46" s="5"/>
    </row>
    <row r="47" spans="1:17" s="29" customFormat="1" ht="13.5" x14ac:dyDescent="0.25">
      <c r="A47" s="245">
        <v>32</v>
      </c>
      <c r="B47" s="75" t="s">
        <v>570</v>
      </c>
      <c r="C47" s="11" t="s">
        <v>207</v>
      </c>
      <c r="D47" s="126">
        <v>24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Q47" s="5"/>
    </row>
    <row r="48" spans="1:17" s="29" customFormat="1" ht="13.5" x14ac:dyDescent="0.25">
      <c r="A48" s="245">
        <v>33</v>
      </c>
      <c r="B48" s="75" t="s">
        <v>119</v>
      </c>
      <c r="C48" s="11" t="s">
        <v>207</v>
      </c>
      <c r="D48" s="126">
        <v>14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Q48" s="5"/>
    </row>
    <row r="49" spans="1:17" s="29" customFormat="1" ht="13.5" x14ac:dyDescent="0.25">
      <c r="A49" s="245">
        <v>34</v>
      </c>
      <c r="B49" s="75" t="s">
        <v>443</v>
      </c>
      <c r="C49" s="11" t="s">
        <v>207</v>
      </c>
      <c r="D49" s="126">
        <v>5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Q49" s="5"/>
    </row>
    <row r="50" spans="1:17" s="29" customFormat="1" ht="13.5" x14ac:dyDescent="0.25">
      <c r="A50" s="245">
        <v>35</v>
      </c>
      <c r="B50" s="75" t="s">
        <v>197</v>
      </c>
      <c r="C50" s="11" t="s">
        <v>207</v>
      </c>
      <c r="D50" s="126">
        <v>32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Q50" s="5"/>
    </row>
    <row r="51" spans="1:17" s="29" customFormat="1" ht="13.5" x14ac:dyDescent="0.25">
      <c r="A51" s="245">
        <v>36</v>
      </c>
      <c r="B51" s="75" t="s">
        <v>203</v>
      </c>
      <c r="C51" s="11" t="s">
        <v>207</v>
      </c>
      <c r="D51" s="126">
        <v>11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Q51" s="5"/>
    </row>
    <row r="52" spans="1:17" s="29" customFormat="1" ht="13.5" x14ac:dyDescent="0.25">
      <c r="A52" s="245">
        <v>37</v>
      </c>
      <c r="B52" s="75" t="s">
        <v>198</v>
      </c>
      <c r="C52" s="11" t="s">
        <v>207</v>
      </c>
      <c r="D52" s="126">
        <v>30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Q52" s="5"/>
    </row>
    <row r="53" spans="1:17" s="29" customFormat="1" ht="13.5" x14ac:dyDescent="0.25">
      <c r="A53" s="245">
        <v>38</v>
      </c>
      <c r="B53" s="75" t="s">
        <v>1044</v>
      </c>
      <c r="C53" s="11" t="s">
        <v>207</v>
      </c>
      <c r="D53" s="126">
        <v>550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Q53" s="5"/>
    </row>
    <row r="54" spans="1:17" s="29" customFormat="1" ht="13.5" x14ac:dyDescent="0.25">
      <c r="A54" s="245">
        <v>39</v>
      </c>
      <c r="B54" s="75" t="s">
        <v>120</v>
      </c>
      <c r="C54" s="11" t="s">
        <v>205</v>
      </c>
      <c r="D54" s="126">
        <v>1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Q54" s="5"/>
    </row>
    <row r="55" spans="1:17" s="29" customFormat="1" ht="13.5" x14ac:dyDescent="0.25">
      <c r="A55" s="245">
        <v>40</v>
      </c>
      <c r="B55" s="75" t="s">
        <v>689</v>
      </c>
      <c r="C55" s="11" t="s">
        <v>205</v>
      </c>
      <c r="D55" s="126">
        <v>1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Q55" s="5"/>
    </row>
    <row r="56" spans="1:17" s="30" customFormat="1" x14ac:dyDescent="0.2">
      <c r="A56" s="246"/>
      <c r="B56" s="247" t="s">
        <v>1051</v>
      </c>
      <c r="C56" s="11"/>
      <c r="D56" s="145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7" x14ac:dyDescent="0.2">
      <c r="A57" s="245"/>
      <c r="B57" s="247" t="s">
        <v>1052</v>
      </c>
      <c r="C57" s="248"/>
      <c r="D57" s="145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7" s="30" customFormat="1" x14ac:dyDescent="0.2">
      <c r="A58" s="246"/>
      <c r="B58" s="247" t="s">
        <v>1053</v>
      </c>
      <c r="C58" s="11"/>
      <c r="D58" s="145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7" x14ac:dyDescent="0.2">
      <c r="D59" s="54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</row>
    <row r="60" spans="1:17" x14ac:dyDescent="0.2">
      <c r="D60" s="54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</row>
    <row r="61" spans="1:17" x14ac:dyDescent="0.2">
      <c r="D61" s="54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</row>
    <row r="62" spans="1:17" s="31" customFormat="1" ht="18" x14ac:dyDescent="0.2">
      <c r="B62" s="217" t="s">
        <v>1340</v>
      </c>
      <c r="D62" s="218"/>
      <c r="F62" s="217" t="s">
        <v>1342</v>
      </c>
      <c r="G62" s="217"/>
      <c r="H62" s="218"/>
      <c r="I62" s="218"/>
      <c r="J62" s="219"/>
      <c r="K62" s="219"/>
      <c r="L62" s="219"/>
      <c r="M62" s="219"/>
      <c r="N62" s="219"/>
      <c r="O62" s="219"/>
    </row>
    <row r="63" spans="1:17" s="31" customFormat="1" ht="18" x14ac:dyDescent="0.2">
      <c r="B63" s="220" t="s">
        <v>1132</v>
      </c>
      <c r="D63" s="221"/>
      <c r="E63" s="219"/>
      <c r="F63" s="222"/>
      <c r="G63" s="222"/>
      <c r="J63" s="220" t="s">
        <v>1132</v>
      </c>
      <c r="K63" s="219"/>
      <c r="L63" s="223"/>
      <c r="M63" s="223"/>
      <c r="N63" s="223"/>
      <c r="O63" s="219"/>
    </row>
    <row r="64" spans="1:17" s="31" customFormat="1" x14ac:dyDescent="0.2">
      <c r="B64" s="220"/>
      <c r="D64" s="221"/>
      <c r="E64" s="219"/>
      <c r="H64" s="224"/>
      <c r="I64" s="224"/>
      <c r="J64" s="219"/>
      <c r="K64" s="219"/>
      <c r="L64" s="223"/>
      <c r="M64" s="223"/>
      <c r="N64" s="223"/>
      <c r="O64" s="219"/>
    </row>
    <row r="65" spans="2:15" s="31" customFormat="1" x14ac:dyDescent="0.2">
      <c r="B65" s="217" t="s">
        <v>1341</v>
      </c>
      <c r="D65" s="224"/>
      <c r="E65" s="219"/>
      <c r="F65" s="217" t="s">
        <v>1343</v>
      </c>
      <c r="G65" s="217"/>
      <c r="H65" s="219"/>
      <c r="I65" s="219"/>
      <c r="J65" s="219"/>
      <c r="K65" s="219"/>
      <c r="L65" s="223"/>
      <c r="M65" s="223"/>
      <c r="N65" s="223"/>
      <c r="O65" s="219"/>
    </row>
  </sheetData>
  <mergeCells count="19">
    <mergeCell ref="O12:O14"/>
    <mergeCell ref="I12:I14"/>
    <mergeCell ref="J12:J14"/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</mergeCells>
  <phoneticPr fontId="2" type="noConversion"/>
  <pageMargins left="0.75" right="0.75" top="0.53" bottom="0.69" header="0.27" footer="0.5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5"/>
  <sheetViews>
    <sheetView showZeros="0" workbookViewId="0">
      <selection activeCell="L16" sqref="L16"/>
    </sheetView>
  </sheetViews>
  <sheetFormatPr defaultRowHeight="12.75" x14ac:dyDescent="0.2"/>
  <cols>
    <col min="1" max="1" width="3.85546875" style="5" customWidth="1"/>
    <col min="2" max="2" width="40.85546875" style="5" customWidth="1"/>
    <col min="3" max="3" width="5.7109375" style="5" customWidth="1"/>
    <col min="4" max="4" width="6.5703125" style="19" customWidth="1"/>
    <col min="5" max="5" width="5.7109375" style="5" customWidth="1"/>
    <col min="6" max="7" width="6.5703125" style="5" customWidth="1"/>
    <col min="8" max="8" width="6.5703125" style="5" bestFit="1" customWidth="1"/>
    <col min="9" max="9" width="7" style="5" customWidth="1"/>
    <col min="10" max="11" width="6.42578125" style="5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7" x14ac:dyDescent="0.2">
      <c r="A1" s="315" t="s">
        <v>121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122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1131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1329</v>
      </c>
      <c r="K8" s="6" t="s">
        <v>181</v>
      </c>
      <c r="L8" s="72"/>
      <c r="M8" s="28" t="s">
        <v>626</v>
      </c>
      <c r="O8" s="30"/>
    </row>
    <row r="9" spans="1:17" x14ac:dyDescent="0.2">
      <c r="J9" s="54" t="s">
        <v>162</v>
      </c>
      <c r="K9" s="6" t="s">
        <v>1134</v>
      </c>
      <c r="L9" s="129"/>
      <c r="M9" s="54"/>
    </row>
    <row r="10" spans="1:17" x14ac:dyDescent="0.2">
      <c r="A10" s="5" t="s">
        <v>1137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s="29" customFormat="1" ht="13.5" x14ac:dyDescent="0.25">
      <c r="A15" s="245"/>
      <c r="B15" s="11" t="s">
        <v>122</v>
      </c>
      <c r="C15" s="11"/>
      <c r="D15" s="11"/>
      <c r="E15" s="3"/>
      <c r="F15" s="4"/>
      <c r="G15" s="3"/>
      <c r="H15" s="3"/>
      <c r="I15" s="3"/>
      <c r="J15" s="3"/>
      <c r="K15" s="3"/>
      <c r="L15" s="20"/>
      <c r="M15" s="20"/>
      <c r="N15" s="20"/>
      <c r="O15" s="20"/>
      <c r="Q15" s="5"/>
    </row>
    <row r="16" spans="1:17" s="29" customFormat="1" ht="26.25" x14ac:dyDescent="0.25">
      <c r="A16" s="245">
        <v>1</v>
      </c>
      <c r="B16" s="74" t="s">
        <v>708</v>
      </c>
      <c r="C16" s="3" t="s">
        <v>265</v>
      </c>
      <c r="D16" s="250">
        <v>1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5"/>
    </row>
    <row r="17" spans="1:17" s="29" customFormat="1" ht="13.5" x14ac:dyDescent="0.25">
      <c r="A17" s="245">
        <v>2</v>
      </c>
      <c r="B17" s="75" t="s">
        <v>243</v>
      </c>
      <c r="C17" s="3" t="s">
        <v>207</v>
      </c>
      <c r="D17" s="250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5"/>
    </row>
    <row r="18" spans="1:17" s="29" customFormat="1" ht="26.25" x14ac:dyDescent="0.25">
      <c r="A18" s="245">
        <v>3</v>
      </c>
      <c r="B18" s="74" t="s">
        <v>709</v>
      </c>
      <c r="C18" s="11" t="s">
        <v>173</v>
      </c>
      <c r="D18" s="251">
        <v>250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5"/>
    </row>
    <row r="19" spans="1:17" s="29" customFormat="1" ht="13.5" x14ac:dyDescent="0.25">
      <c r="A19" s="245">
        <v>4</v>
      </c>
      <c r="B19" s="75" t="s">
        <v>244</v>
      </c>
      <c r="C19" s="11" t="s">
        <v>173</v>
      </c>
      <c r="D19" s="251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5"/>
    </row>
    <row r="20" spans="1:17" s="29" customFormat="1" ht="13.5" x14ac:dyDescent="0.25">
      <c r="A20" s="245">
        <v>5</v>
      </c>
      <c r="B20" s="75" t="s">
        <v>245</v>
      </c>
      <c r="C20" s="11" t="s">
        <v>207</v>
      </c>
      <c r="D20" s="251">
        <v>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5"/>
    </row>
    <row r="21" spans="1:17" s="29" customFormat="1" ht="13.5" x14ac:dyDescent="0.25">
      <c r="A21" s="245">
        <v>6</v>
      </c>
      <c r="B21" s="75" t="s">
        <v>543</v>
      </c>
      <c r="C21" s="11" t="s">
        <v>266</v>
      </c>
      <c r="D21" s="251">
        <v>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5"/>
    </row>
    <row r="22" spans="1:17" s="29" customFormat="1" ht="13.5" x14ac:dyDescent="0.25">
      <c r="A22" s="245">
        <v>7</v>
      </c>
      <c r="B22" s="75" t="s">
        <v>544</v>
      </c>
      <c r="C22" s="11" t="s">
        <v>205</v>
      </c>
      <c r="D22" s="251">
        <v>1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5"/>
    </row>
    <row r="23" spans="1:17" s="29" customFormat="1" ht="13.5" x14ac:dyDescent="0.25">
      <c r="A23" s="245">
        <v>8</v>
      </c>
      <c r="B23" s="75" t="s">
        <v>545</v>
      </c>
      <c r="C23" s="11" t="s">
        <v>207</v>
      </c>
      <c r="D23" s="251">
        <v>12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Q23" s="5"/>
    </row>
    <row r="24" spans="1:17" s="29" customFormat="1" ht="13.5" x14ac:dyDescent="0.25">
      <c r="A24" s="245">
        <v>9</v>
      </c>
      <c r="B24" s="151" t="s">
        <v>1044</v>
      </c>
      <c r="C24" s="11" t="s">
        <v>207</v>
      </c>
      <c r="D24" s="251">
        <v>25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Q24" s="5"/>
    </row>
    <row r="25" spans="1:17" s="29" customFormat="1" ht="13.5" x14ac:dyDescent="0.25">
      <c r="A25" s="245">
        <v>10</v>
      </c>
      <c r="B25" s="75" t="s">
        <v>689</v>
      </c>
      <c r="C25" s="11" t="s">
        <v>205</v>
      </c>
      <c r="D25" s="251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Q25" s="5"/>
    </row>
    <row r="26" spans="1:17" s="30" customFormat="1" x14ac:dyDescent="0.2">
      <c r="A26" s="246"/>
      <c r="B26" s="247" t="s">
        <v>1051</v>
      </c>
      <c r="C26" s="11"/>
      <c r="D26" s="11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A27" s="245"/>
      <c r="B27" s="247" t="s">
        <v>1052</v>
      </c>
      <c r="C27" s="248"/>
      <c r="D27" s="117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s="30" customFormat="1" x14ac:dyDescent="0.2">
      <c r="A28" s="246"/>
      <c r="B28" s="247" t="s">
        <v>1053</v>
      </c>
      <c r="C28" s="11"/>
      <c r="D28" s="117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D29" s="54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7" x14ac:dyDescent="0.2">
      <c r="D30" s="54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7" x14ac:dyDescent="0.2">
      <c r="D31" s="54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7" s="31" customFormat="1" ht="18" x14ac:dyDescent="0.2">
      <c r="B32" s="217" t="s">
        <v>1340</v>
      </c>
      <c r="D32" s="218"/>
      <c r="F32" s="217" t="s">
        <v>1342</v>
      </c>
      <c r="G32" s="217"/>
      <c r="H32" s="218"/>
      <c r="I32" s="218"/>
      <c r="J32" s="219"/>
      <c r="K32" s="219"/>
      <c r="L32" s="219"/>
      <c r="M32" s="219"/>
      <c r="N32" s="219"/>
      <c r="O32" s="219"/>
    </row>
    <row r="33" spans="2:15" s="31" customFormat="1" ht="18" x14ac:dyDescent="0.2">
      <c r="B33" s="220" t="s">
        <v>1132</v>
      </c>
      <c r="D33" s="221"/>
      <c r="E33" s="219"/>
      <c r="F33" s="222"/>
      <c r="G33" s="222"/>
      <c r="J33" s="220" t="s">
        <v>1132</v>
      </c>
      <c r="K33" s="219"/>
      <c r="L33" s="223"/>
      <c r="M33" s="223"/>
      <c r="N33" s="223"/>
      <c r="O33" s="219"/>
    </row>
    <row r="34" spans="2:15" s="31" customFormat="1" x14ac:dyDescent="0.2">
      <c r="B34" s="220"/>
      <c r="D34" s="221"/>
      <c r="E34" s="219"/>
      <c r="H34" s="224"/>
      <c r="I34" s="224"/>
      <c r="J34" s="219"/>
      <c r="K34" s="219"/>
      <c r="L34" s="223"/>
      <c r="M34" s="223"/>
      <c r="N34" s="223"/>
      <c r="O34" s="219"/>
    </row>
    <row r="35" spans="2:15" s="31" customFormat="1" x14ac:dyDescent="0.2">
      <c r="B35" s="217" t="s">
        <v>1341</v>
      </c>
      <c r="D35" s="224"/>
      <c r="E35" s="219"/>
      <c r="F35" s="217" t="s">
        <v>1343</v>
      </c>
      <c r="G35" s="217"/>
      <c r="H35" s="219"/>
      <c r="I35" s="219"/>
      <c r="J35" s="219"/>
      <c r="K35" s="219"/>
      <c r="L35" s="223"/>
      <c r="M35" s="223"/>
      <c r="N35" s="223"/>
      <c r="O35" s="219"/>
    </row>
  </sheetData>
  <mergeCells count="19">
    <mergeCell ref="O12:O14"/>
    <mergeCell ref="I12:I14"/>
    <mergeCell ref="J12:J14"/>
    <mergeCell ref="K12:K14"/>
    <mergeCell ref="L12:L14"/>
    <mergeCell ref="M12:M14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1"/>
  <sheetViews>
    <sheetView showZeros="0" workbookViewId="0">
      <selection activeCell="K21" sqref="K21"/>
    </sheetView>
  </sheetViews>
  <sheetFormatPr defaultRowHeight="12.75" x14ac:dyDescent="0.2"/>
  <cols>
    <col min="1" max="1" width="3.85546875" style="5" customWidth="1"/>
    <col min="2" max="2" width="40.85546875" style="5" customWidth="1"/>
    <col min="3" max="3" width="5.7109375" style="5" customWidth="1"/>
    <col min="4" max="4" width="7.7109375" style="19" customWidth="1"/>
    <col min="5" max="5" width="5.7109375" style="5" customWidth="1"/>
    <col min="6" max="7" width="6.5703125" style="5" customWidth="1"/>
    <col min="8" max="8" width="6" style="5" customWidth="1"/>
    <col min="9" max="9" width="7" style="5" customWidth="1"/>
    <col min="10" max="10" width="6.42578125" style="5" customWidth="1"/>
    <col min="11" max="11" width="7.42578125" style="5" customWidth="1"/>
    <col min="12" max="12" width="8.140625" style="5" customWidth="1"/>
    <col min="13" max="13" width="8" style="5" customWidth="1"/>
    <col min="14" max="14" width="7" style="5" customWidth="1"/>
    <col min="15" max="15" width="8.140625" style="5" customWidth="1"/>
    <col min="16" max="16384" width="9.140625" style="5"/>
  </cols>
  <sheetData>
    <row r="1" spans="1:17" x14ac:dyDescent="0.2">
      <c r="A1" s="315" t="s">
        <v>612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7" x14ac:dyDescent="0.2">
      <c r="A2" s="315" t="s">
        <v>295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</row>
    <row r="3" spans="1:17" x14ac:dyDescent="0.2">
      <c r="E3" s="27"/>
    </row>
    <row r="4" spans="1:17" x14ac:dyDescent="0.2">
      <c r="A4" s="109" t="s">
        <v>1126</v>
      </c>
    </row>
    <row r="5" spans="1:17" x14ac:dyDescent="0.2">
      <c r="A5" s="5" t="s">
        <v>1131</v>
      </c>
    </row>
    <row r="6" spans="1:17" x14ac:dyDescent="0.2">
      <c r="A6" s="5" t="s">
        <v>844</v>
      </c>
    </row>
    <row r="7" spans="1:17" x14ac:dyDescent="0.2">
      <c r="A7" s="5" t="s">
        <v>1127</v>
      </c>
    </row>
    <row r="8" spans="1:17" x14ac:dyDescent="0.2">
      <c r="A8" s="5" t="s">
        <v>1329</v>
      </c>
      <c r="J8" s="5" t="s">
        <v>181</v>
      </c>
      <c r="L8" s="320"/>
      <c r="M8" s="315"/>
      <c r="N8" s="28" t="s">
        <v>626</v>
      </c>
      <c r="O8" s="30"/>
    </row>
    <row r="9" spans="1:17" x14ac:dyDescent="0.2">
      <c r="K9" s="6" t="s">
        <v>1134</v>
      </c>
      <c r="L9" s="129"/>
    </row>
    <row r="10" spans="1:17" x14ac:dyDescent="0.2">
      <c r="A10" s="5" t="s">
        <v>1140</v>
      </c>
    </row>
    <row r="11" spans="1:17" s="31" customFormat="1" ht="12.75" customHeight="1" x14ac:dyDescent="0.2">
      <c r="A11" s="317" t="s">
        <v>628</v>
      </c>
      <c r="B11" s="309" t="s">
        <v>182</v>
      </c>
      <c r="C11" s="317" t="s">
        <v>183</v>
      </c>
      <c r="D11" s="318" t="s">
        <v>184</v>
      </c>
      <c r="E11" s="316" t="s">
        <v>185</v>
      </c>
      <c r="F11" s="316"/>
      <c r="G11" s="316"/>
      <c r="H11" s="316"/>
      <c r="I11" s="316"/>
      <c r="J11" s="316"/>
      <c r="K11" s="316" t="s">
        <v>186</v>
      </c>
      <c r="L11" s="316"/>
      <c r="M11" s="316"/>
      <c r="N11" s="316"/>
      <c r="O11" s="316"/>
    </row>
    <row r="12" spans="1:17" s="31" customFormat="1" ht="12.75" customHeight="1" x14ac:dyDescent="0.2">
      <c r="A12" s="317"/>
      <c r="B12" s="319"/>
      <c r="C12" s="317"/>
      <c r="D12" s="318"/>
      <c r="E12" s="318" t="s">
        <v>187</v>
      </c>
      <c r="F12" s="318" t="s">
        <v>91</v>
      </c>
      <c r="G12" s="318" t="s">
        <v>92</v>
      </c>
      <c r="H12" s="318" t="s">
        <v>93</v>
      </c>
      <c r="I12" s="318" t="s">
        <v>94</v>
      </c>
      <c r="J12" s="318" t="s">
        <v>95</v>
      </c>
      <c r="K12" s="318" t="s">
        <v>96</v>
      </c>
      <c r="L12" s="318" t="s">
        <v>97</v>
      </c>
      <c r="M12" s="318" t="s">
        <v>98</v>
      </c>
      <c r="N12" s="318" t="s">
        <v>94</v>
      </c>
      <c r="O12" s="318" t="s">
        <v>99</v>
      </c>
    </row>
    <row r="13" spans="1:17" s="31" customFormat="1" ht="12.75" customHeight="1" x14ac:dyDescent="0.2">
      <c r="A13" s="317"/>
      <c r="B13" s="319"/>
      <c r="C13" s="317"/>
      <c r="D13" s="318"/>
      <c r="E13" s="318" t="s">
        <v>100</v>
      </c>
      <c r="F13" s="318" t="s">
        <v>101</v>
      </c>
      <c r="G13" s="318" t="s">
        <v>102</v>
      </c>
      <c r="H13" s="318"/>
      <c r="I13" s="318"/>
      <c r="J13" s="318"/>
      <c r="K13" s="318"/>
      <c r="L13" s="318" t="s">
        <v>102</v>
      </c>
      <c r="M13" s="318"/>
      <c r="N13" s="318"/>
      <c r="O13" s="318"/>
    </row>
    <row r="14" spans="1:17" s="31" customFormat="1" x14ac:dyDescent="0.2">
      <c r="A14" s="317"/>
      <c r="B14" s="310"/>
      <c r="C14" s="317"/>
      <c r="D14" s="318"/>
      <c r="E14" s="318" t="s">
        <v>103</v>
      </c>
      <c r="F14" s="318" t="s">
        <v>104</v>
      </c>
      <c r="G14" s="318" t="s">
        <v>625</v>
      </c>
      <c r="H14" s="318" t="s">
        <v>626</v>
      </c>
      <c r="I14" s="318" t="s">
        <v>626</v>
      </c>
      <c r="J14" s="318" t="s">
        <v>626</v>
      </c>
      <c r="K14" s="318" t="s">
        <v>627</v>
      </c>
      <c r="L14" s="318" t="s">
        <v>625</v>
      </c>
      <c r="M14" s="318" t="s">
        <v>626</v>
      </c>
      <c r="N14" s="318" t="s">
        <v>626</v>
      </c>
      <c r="O14" s="318"/>
    </row>
    <row r="15" spans="1:17" ht="12.75" customHeight="1" x14ac:dyDescent="0.2">
      <c r="A15" s="245">
        <v>1</v>
      </c>
      <c r="B15" s="13" t="s">
        <v>242</v>
      </c>
      <c r="C15" s="3" t="s">
        <v>172</v>
      </c>
      <c r="D15" s="254">
        <v>12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252"/>
    </row>
    <row r="16" spans="1:17" s="29" customFormat="1" ht="13.5" x14ac:dyDescent="0.25">
      <c r="A16" s="245">
        <v>2</v>
      </c>
      <c r="B16" s="13" t="s">
        <v>34</v>
      </c>
      <c r="C16" s="3" t="s">
        <v>172</v>
      </c>
      <c r="D16" s="254">
        <v>24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252"/>
    </row>
    <row r="17" spans="1:17" s="29" customFormat="1" ht="13.5" x14ac:dyDescent="0.25">
      <c r="A17" s="245">
        <v>3</v>
      </c>
      <c r="B17" s="13" t="s">
        <v>35</v>
      </c>
      <c r="C17" s="3" t="s">
        <v>172</v>
      </c>
      <c r="D17" s="254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252"/>
    </row>
    <row r="18" spans="1:17" s="29" customFormat="1" ht="13.5" x14ac:dyDescent="0.25">
      <c r="A18" s="245">
        <v>4</v>
      </c>
      <c r="B18" s="13" t="s">
        <v>462</v>
      </c>
      <c r="C18" s="3" t="s">
        <v>172</v>
      </c>
      <c r="D18" s="254">
        <v>18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252"/>
    </row>
    <row r="19" spans="1:17" s="29" customFormat="1" ht="13.5" x14ac:dyDescent="0.25">
      <c r="A19" s="245">
        <v>5</v>
      </c>
      <c r="B19" s="13" t="s">
        <v>36</v>
      </c>
      <c r="C19" s="3" t="s">
        <v>172</v>
      </c>
      <c r="D19" s="254">
        <v>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252"/>
    </row>
    <row r="20" spans="1:17" s="29" customFormat="1" ht="13.5" x14ac:dyDescent="0.25">
      <c r="A20" s="245">
        <v>6</v>
      </c>
      <c r="B20" s="13" t="s">
        <v>463</v>
      </c>
      <c r="C20" s="3" t="s">
        <v>172</v>
      </c>
      <c r="D20" s="254">
        <v>16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252"/>
    </row>
    <row r="21" spans="1:17" s="29" customFormat="1" ht="13.5" x14ac:dyDescent="0.25">
      <c r="A21" s="245">
        <v>7</v>
      </c>
      <c r="B21" s="75" t="s">
        <v>464</v>
      </c>
      <c r="C21" s="3" t="s">
        <v>172</v>
      </c>
      <c r="D21" s="254">
        <v>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252"/>
    </row>
    <row r="22" spans="1:17" s="29" customFormat="1" ht="13.5" x14ac:dyDescent="0.25">
      <c r="A22" s="245">
        <v>8</v>
      </c>
      <c r="B22" s="75" t="s">
        <v>464</v>
      </c>
      <c r="C22" s="3" t="s">
        <v>172</v>
      </c>
      <c r="D22" s="254">
        <v>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252"/>
    </row>
    <row r="23" spans="1:17" x14ac:dyDescent="0.2">
      <c r="A23" s="245">
        <v>9</v>
      </c>
      <c r="B23" s="13" t="s">
        <v>835</v>
      </c>
      <c r="C23" s="3" t="s">
        <v>172</v>
      </c>
      <c r="D23" s="254">
        <v>129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7" x14ac:dyDescent="0.2">
      <c r="A24" s="245">
        <v>10</v>
      </c>
      <c r="B24" s="13" t="s">
        <v>836</v>
      </c>
      <c r="C24" s="3" t="s">
        <v>172</v>
      </c>
      <c r="D24" s="254">
        <v>129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7" x14ac:dyDescent="0.2">
      <c r="A25" s="245">
        <v>11</v>
      </c>
      <c r="B25" s="13" t="s">
        <v>837</v>
      </c>
      <c r="C25" s="3" t="s">
        <v>207</v>
      </c>
      <c r="D25" s="254">
        <v>30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7" x14ac:dyDescent="0.2">
      <c r="A26" s="245">
        <v>12</v>
      </c>
      <c r="B26" s="13" t="s">
        <v>846</v>
      </c>
      <c r="C26" s="3" t="s">
        <v>207</v>
      </c>
      <c r="D26" s="254">
        <v>18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7" x14ac:dyDescent="0.2">
      <c r="A27" s="245">
        <v>13</v>
      </c>
      <c r="B27" s="75" t="s">
        <v>465</v>
      </c>
      <c r="C27" s="3" t="s">
        <v>207</v>
      </c>
      <c r="D27" s="254">
        <v>4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7" x14ac:dyDescent="0.2">
      <c r="A28" s="245">
        <v>14</v>
      </c>
      <c r="B28" s="75" t="s">
        <v>466</v>
      </c>
      <c r="C28" s="3" t="s">
        <v>207</v>
      </c>
      <c r="D28" s="254">
        <v>2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7" x14ac:dyDescent="0.2">
      <c r="A29" s="245">
        <v>15</v>
      </c>
      <c r="B29" s="13" t="s">
        <v>847</v>
      </c>
      <c r="C29" s="3" t="s">
        <v>207</v>
      </c>
      <c r="D29" s="254">
        <v>9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7" x14ac:dyDescent="0.2">
      <c r="A30" s="245">
        <v>16</v>
      </c>
      <c r="B30" s="75" t="s">
        <v>467</v>
      </c>
      <c r="C30" s="3" t="s">
        <v>207</v>
      </c>
      <c r="D30" s="254">
        <v>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7" x14ac:dyDescent="0.2">
      <c r="A31" s="245">
        <v>17</v>
      </c>
      <c r="B31" s="13" t="s">
        <v>38</v>
      </c>
      <c r="C31" s="3" t="s">
        <v>172</v>
      </c>
      <c r="D31" s="254">
        <v>6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7" x14ac:dyDescent="0.2">
      <c r="A32" s="245">
        <v>18</v>
      </c>
      <c r="B32" s="13" t="s">
        <v>853</v>
      </c>
      <c r="C32" s="3" t="s">
        <v>173</v>
      </c>
      <c r="D32" s="254">
        <v>160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245">
        <v>19</v>
      </c>
      <c r="B33" s="13" t="s">
        <v>494</v>
      </c>
      <c r="C33" s="3" t="s">
        <v>173</v>
      </c>
      <c r="D33" s="254">
        <v>180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245">
        <v>20</v>
      </c>
      <c r="B34" s="13" t="s">
        <v>394</v>
      </c>
      <c r="C34" s="3" t="s">
        <v>173</v>
      </c>
      <c r="D34" s="254">
        <v>180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245">
        <v>21</v>
      </c>
      <c r="B35" s="13" t="s">
        <v>395</v>
      </c>
      <c r="C35" s="3" t="s">
        <v>173</v>
      </c>
      <c r="D35" s="254">
        <v>230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245">
        <v>22</v>
      </c>
      <c r="B36" s="13" t="s">
        <v>11</v>
      </c>
      <c r="C36" s="3" t="s">
        <v>173</v>
      </c>
      <c r="D36" s="254">
        <v>200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245">
        <v>23</v>
      </c>
      <c r="B37" s="13" t="s">
        <v>12</v>
      </c>
      <c r="C37" s="3" t="s">
        <v>173</v>
      </c>
      <c r="D37" s="254">
        <v>80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245">
        <v>24</v>
      </c>
      <c r="B38" s="13" t="s">
        <v>13</v>
      </c>
      <c r="C38" s="3" t="s">
        <v>173</v>
      </c>
      <c r="D38" s="254">
        <v>160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245">
        <v>25</v>
      </c>
      <c r="B39" s="13" t="s">
        <v>14</v>
      </c>
      <c r="C39" s="3" t="s">
        <v>173</v>
      </c>
      <c r="D39" s="254">
        <v>10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245">
        <v>26</v>
      </c>
      <c r="B40" s="13" t="s">
        <v>848</v>
      </c>
      <c r="C40" s="3" t="s">
        <v>173</v>
      </c>
      <c r="D40" s="254">
        <v>120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245">
        <v>27</v>
      </c>
      <c r="B41" s="13" t="s">
        <v>849</v>
      </c>
      <c r="C41" s="3" t="s">
        <v>173</v>
      </c>
      <c r="D41" s="254">
        <v>180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245">
        <v>28</v>
      </c>
      <c r="B42" s="13" t="s">
        <v>858</v>
      </c>
      <c r="C42" s="3" t="s">
        <v>173</v>
      </c>
      <c r="D42" s="254">
        <v>180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245">
        <v>29</v>
      </c>
      <c r="B43" s="13" t="s">
        <v>850</v>
      </c>
      <c r="C43" s="3" t="s">
        <v>173</v>
      </c>
      <c r="D43" s="254">
        <v>230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245">
        <v>30</v>
      </c>
      <c r="B44" s="13" t="s">
        <v>610</v>
      </c>
      <c r="C44" s="3" t="s">
        <v>173</v>
      </c>
      <c r="D44" s="254">
        <v>200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245">
        <v>31</v>
      </c>
      <c r="B45" s="13" t="s">
        <v>611</v>
      </c>
      <c r="C45" s="3" t="s">
        <v>173</v>
      </c>
      <c r="D45" s="254">
        <v>80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245">
        <v>32</v>
      </c>
      <c r="B46" s="13" t="s">
        <v>851</v>
      </c>
      <c r="C46" s="3" t="s">
        <v>173</v>
      </c>
      <c r="D46" s="254">
        <v>160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245">
        <v>33</v>
      </c>
      <c r="B47" s="13" t="s">
        <v>852</v>
      </c>
      <c r="C47" s="3" t="s">
        <v>173</v>
      </c>
      <c r="D47" s="254">
        <v>10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245">
        <v>34</v>
      </c>
      <c r="B48" s="13" t="s">
        <v>1083</v>
      </c>
      <c r="C48" s="3" t="s">
        <v>205</v>
      </c>
      <c r="D48" s="254">
        <v>1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245">
        <v>35</v>
      </c>
      <c r="B49" s="151" t="s">
        <v>1049</v>
      </c>
      <c r="C49" s="12" t="s">
        <v>173</v>
      </c>
      <c r="D49" s="4">
        <v>1200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245">
        <v>36</v>
      </c>
      <c r="B50" s="151" t="s">
        <v>689</v>
      </c>
      <c r="C50" s="12" t="s">
        <v>205</v>
      </c>
      <c r="D50" s="117">
        <v>1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245">
        <v>37</v>
      </c>
      <c r="B51" s="75" t="s">
        <v>39</v>
      </c>
      <c r="C51" s="12" t="s">
        <v>205</v>
      </c>
      <c r="D51" s="117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13"/>
      <c r="B52" s="247" t="s">
        <v>1051</v>
      </c>
      <c r="C52" s="11"/>
      <c r="D52" s="117"/>
      <c r="E52" s="4"/>
      <c r="F52" s="4"/>
      <c r="G52" s="255"/>
      <c r="H52" s="255"/>
      <c r="I52" s="255"/>
      <c r="J52" s="255"/>
      <c r="K52" s="4"/>
      <c r="L52" s="4"/>
      <c r="M52" s="4"/>
      <c r="N52" s="4"/>
      <c r="O52" s="4"/>
    </row>
    <row r="53" spans="1:15" x14ac:dyDescent="0.2">
      <c r="A53" s="13"/>
      <c r="B53" s="253" t="s">
        <v>1052</v>
      </c>
      <c r="C53" s="248"/>
      <c r="D53" s="117"/>
      <c r="E53" s="4"/>
      <c r="F53" s="4"/>
      <c r="G53" s="255"/>
      <c r="H53" s="255"/>
      <c r="I53" s="255"/>
      <c r="J53" s="255"/>
      <c r="K53" s="4"/>
      <c r="L53" s="4"/>
      <c r="M53" s="4"/>
      <c r="N53" s="4"/>
      <c r="O53" s="4"/>
    </row>
    <row r="54" spans="1:15" x14ac:dyDescent="0.2">
      <c r="A54" s="13"/>
      <c r="B54" s="48" t="s">
        <v>1053</v>
      </c>
      <c r="C54" s="11"/>
      <c r="D54" s="117"/>
      <c r="E54" s="4"/>
      <c r="F54" s="4"/>
      <c r="G54" s="255"/>
      <c r="H54" s="255"/>
      <c r="I54" s="255"/>
      <c r="J54" s="255"/>
      <c r="K54" s="4"/>
      <c r="L54" s="4"/>
      <c r="M54" s="4"/>
      <c r="N54" s="4"/>
      <c r="O54" s="4"/>
    </row>
    <row r="55" spans="1:15" x14ac:dyDescent="0.2">
      <c r="D55" s="54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</row>
    <row r="56" spans="1:15" x14ac:dyDescent="0.2">
      <c r="D56" s="54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</row>
    <row r="57" spans="1:15" x14ac:dyDescent="0.2">
      <c r="D57" s="54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</row>
    <row r="58" spans="1:15" s="31" customFormat="1" ht="18" x14ac:dyDescent="0.2">
      <c r="B58" s="217" t="s">
        <v>1340</v>
      </c>
      <c r="D58" s="218"/>
      <c r="F58" s="217" t="s">
        <v>1342</v>
      </c>
      <c r="G58" s="217"/>
      <c r="H58" s="218"/>
      <c r="I58" s="218"/>
      <c r="J58" s="219"/>
      <c r="K58" s="219"/>
      <c r="L58" s="219"/>
      <c r="M58" s="219"/>
      <c r="N58" s="219"/>
      <c r="O58" s="219"/>
    </row>
    <row r="59" spans="1:15" s="31" customFormat="1" ht="18" x14ac:dyDescent="0.2">
      <c r="B59" s="220" t="s">
        <v>1132</v>
      </c>
      <c r="D59" s="221"/>
      <c r="E59" s="219"/>
      <c r="F59" s="222"/>
      <c r="G59" s="222"/>
      <c r="J59" s="220" t="s">
        <v>1132</v>
      </c>
      <c r="K59" s="219"/>
      <c r="L59" s="223"/>
      <c r="M59" s="223"/>
      <c r="N59" s="223"/>
      <c r="O59" s="219"/>
    </row>
    <row r="60" spans="1:15" s="31" customFormat="1" x14ac:dyDescent="0.2">
      <c r="B60" s="220"/>
      <c r="D60" s="221"/>
      <c r="E60" s="219"/>
      <c r="H60" s="224"/>
      <c r="I60" s="224"/>
      <c r="J60" s="219"/>
      <c r="K60" s="219"/>
      <c r="L60" s="223"/>
      <c r="M60" s="223"/>
      <c r="N60" s="223"/>
      <c r="O60" s="219"/>
    </row>
    <row r="61" spans="1:15" s="31" customFormat="1" x14ac:dyDescent="0.2">
      <c r="B61" s="217" t="s">
        <v>1341</v>
      </c>
      <c r="D61" s="224"/>
      <c r="E61" s="219"/>
      <c r="F61" s="217" t="s">
        <v>1343</v>
      </c>
      <c r="G61" s="217"/>
      <c r="H61" s="219"/>
      <c r="I61" s="219"/>
      <c r="J61" s="219"/>
      <c r="K61" s="219"/>
      <c r="L61" s="223"/>
      <c r="M61" s="223"/>
      <c r="N61" s="223"/>
      <c r="O61" s="219"/>
    </row>
  </sheetData>
  <mergeCells count="20">
    <mergeCell ref="M12:M14"/>
    <mergeCell ref="N12:N14"/>
    <mergeCell ref="A1:O1"/>
    <mergeCell ref="A2:O2"/>
    <mergeCell ref="L8:M8"/>
    <mergeCell ref="A11:A14"/>
    <mergeCell ref="C11:C14"/>
    <mergeCell ref="D11:D14"/>
    <mergeCell ref="E11:J11"/>
    <mergeCell ref="K11:O11"/>
    <mergeCell ref="E12:E14"/>
    <mergeCell ref="O12:O14"/>
    <mergeCell ref="F12:F14"/>
    <mergeCell ref="G12:G14"/>
    <mergeCell ref="H12:H14"/>
    <mergeCell ref="I12:I14"/>
    <mergeCell ref="J12:J14"/>
    <mergeCell ref="B11:B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2"/>
  <sheetViews>
    <sheetView showZeros="0" workbookViewId="0">
      <selection activeCell="K20" sqref="K20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0.85546875" style="5" customWidth="1"/>
    <col min="4" max="4" width="5.7109375" style="5" customWidth="1"/>
    <col min="5" max="5" width="6.5703125" style="19" customWidth="1"/>
    <col min="6" max="6" width="5.7109375" style="5" customWidth="1"/>
    <col min="7" max="8" width="6.5703125" style="5" customWidth="1"/>
    <col min="9" max="9" width="6" style="5" customWidth="1"/>
    <col min="10" max="10" width="7" style="5" customWidth="1"/>
    <col min="11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15" t="s">
        <v>864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8" x14ac:dyDescent="0.2">
      <c r="A2" s="315" t="s">
        <v>1141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</row>
    <row r="3" spans="1:18" x14ac:dyDescent="0.2">
      <c r="F3" s="27"/>
    </row>
    <row r="4" spans="1:18" x14ac:dyDescent="0.2">
      <c r="A4" s="109" t="s">
        <v>1126</v>
      </c>
    </row>
    <row r="5" spans="1:18" x14ac:dyDescent="0.2">
      <c r="A5" s="5" t="s">
        <v>1131</v>
      </c>
    </row>
    <row r="6" spans="1:18" x14ac:dyDescent="0.2">
      <c r="A6" s="5" t="s">
        <v>844</v>
      </c>
    </row>
    <row r="7" spans="1:18" x14ac:dyDescent="0.2">
      <c r="A7" s="5" t="s">
        <v>1127</v>
      </c>
    </row>
    <row r="8" spans="1:18" x14ac:dyDescent="0.2">
      <c r="A8" s="5" t="s">
        <v>1329</v>
      </c>
      <c r="K8" s="5" t="s">
        <v>181</v>
      </c>
      <c r="M8" s="320"/>
      <c r="N8" s="315"/>
      <c r="O8" s="28" t="s">
        <v>626</v>
      </c>
      <c r="P8" s="30"/>
    </row>
    <row r="9" spans="1:18" x14ac:dyDescent="0.2">
      <c r="L9" s="6" t="s">
        <v>1134</v>
      </c>
      <c r="M9" s="129"/>
    </row>
    <row r="10" spans="1:18" x14ac:dyDescent="0.2">
      <c r="A10" s="5" t="s">
        <v>1309</v>
      </c>
    </row>
    <row r="11" spans="1:18" s="31" customFormat="1" ht="12.75" customHeight="1" x14ac:dyDescent="0.2">
      <c r="A11" s="317" t="s">
        <v>628</v>
      </c>
      <c r="B11" s="321" t="s">
        <v>182</v>
      </c>
      <c r="C11" s="322"/>
      <c r="D11" s="317" t="s">
        <v>183</v>
      </c>
      <c r="E11" s="318" t="s">
        <v>184</v>
      </c>
      <c r="F11" s="316" t="s">
        <v>185</v>
      </c>
      <c r="G11" s="316"/>
      <c r="H11" s="316"/>
      <c r="I11" s="316"/>
      <c r="J11" s="316"/>
      <c r="K11" s="316"/>
      <c r="L11" s="316" t="s">
        <v>186</v>
      </c>
      <c r="M11" s="316"/>
      <c r="N11" s="316"/>
      <c r="O11" s="316"/>
      <c r="P11" s="316"/>
    </row>
    <row r="12" spans="1:18" s="31" customFormat="1" ht="12.75" customHeight="1" x14ac:dyDescent="0.2">
      <c r="A12" s="317"/>
      <c r="B12" s="323"/>
      <c r="C12" s="324"/>
      <c r="D12" s="317"/>
      <c r="E12" s="318"/>
      <c r="F12" s="318" t="s">
        <v>187</v>
      </c>
      <c r="G12" s="318" t="s">
        <v>91</v>
      </c>
      <c r="H12" s="318" t="s">
        <v>92</v>
      </c>
      <c r="I12" s="318" t="s">
        <v>93</v>
      </c>
      <c r="J12" s="318" t="s">
        <v>94</v>
      </c>
      <c r="K12" s="318" t="s">
        <v>95</v>
      </c>
      <c r="L12" s="318" t="s">
        <v>96</v>
      </c>
      <c r="M12" s="318" t="s">
        <v>97</v>
      </c>
      <c r="N12" s="318" t="s">
        <v>98</v>
      </c>
      <c r="O12" s="318" t="s">
        <v>94</v>
      </c>
      <c r="P12" s="318" t="s">
        <v>99</v>
      </c>
    </row>
    <row r="13" spans="1:18" s="31" customFormat="1" ht="12.75" customHeight="1" x14ac:dyDescent="0.2">
      <c r="A13" s="317"/>
      <c r="B13" s="323"/>
      <c r="C13" s="324"/>
      <c r="D13" s="317"/>
      <c r="E13" s="318"/>
      <c r="F13" s="318" t="s">
        <v>100</v>
      </c>
      <c r="G13" s="318" t="s">
        <v>101</v>
      </c>
      <c r="H13" s="318" t="s">
        <v>102</v>
      </c>
      <c r="I13" s="318"/>
      <c r="J13" s="318"/>
      <c r="K13" s="318"/>
      <c r="L13" s="318"/>
      <c r="M13" s="318" t="s">
        <v>102</v>
      </c>
      <c r="N13" s="318"/>
      <c r="O13" s="318"/>
      <c r="P13" s="318"/>
    </row>
    <row r="14" spans="1:18" s="31" customFormat="1" x14ac:dyDescent="0.2">
      <c r="A14" s="317"/>
      <c r="B14" s="325"/>
      <c r="C14" s="326"/>
      <c r="D14" s="317"/>
      <c r="E14" s="318"/>
      <c r="F14" s="318" t="s">
        <v>103</v>
      </c>
      <c r="G14" s="318" t="s">
        <v>104</v>
      </c>
      <c r="H14" s="318" t="s">
        <v>625</v>
      </c>
      <c r="I14" s="318" t="s">
        <v>626</v>
      </c>
      <c r="J14" s="318" t="s">
        <v>626</v>
      </c>
      <c r="K14" s="318" t="s">
        <v>626</v>
      </c>
      <c r="L14" s="318" t="s">
        <v>627</v>
      </c>
      <c r="M14" s="318" t="s">
        <v>625</v>
      </c>
      <c r="N14" s="318" t="s">
        <v>626</v>
      </c>
      <c r="O14" s="318" t="s">
        <v>626</v>
      </c>
      <c r="P14" s="318"/>
    </row>
    <row r="15" spans="1:18" s="29" customFormat="1" ht="13.5" x14ac:dyDescent="0.25">
      <c r="A15" s="245">
        <v>1</v>
      </c>
      <c r="B15" s="256" t="s">
        <v>352</v>
      </c>
      <c r="C15" s="256" t="s">
        <v>1286</v>
      </c>
      <c r="D15" s="257" t="s">
        <v>1285</v>
      </c>
      <c r="E15" s="22" t="s">
        <v>701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v>2</v>
      </c>
      <c r="B16" s="256" t="s">
        <v>353</v>
      </c>
      <c r="C16" s="256" t="s">
        <v>1287</v>
      </c>
      <c r="D16" s="257" t="s">
        <v>1285</v>
      </c>
      <c r="E16" s="22" t="s">
        <v>1005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v>3</v>
      </c>
      <c r="B17" s="256" t="s">
        <v>703</v>
      </c>
      <c r="C17" s="256" t="s">
        <v>1287</v>
      </c>
      <c r="D17" s="257" t="s">
        <v>1285</v>
      </c>
      <c r="E17" s="22" t="s">
        <v>701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v>4</v>
      </c>
      <c r="B18" s="258" t="s">
        <v>1004</v>
      </c>
      <c r="C18" s="258"/>
      <c r="D18" s="257" t="s">
        <v>172</v>
      </c>
      <c r="E18" s="22" t="s">
        <v>1005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25.5" x14ac:dyDescent="0.25">
      <c r="A19" s="245">
        <v>5</v>
      </c>
      <c r="B19" s="47" t="s">
        <v>1288</v>
      </c>
      <c r="C19" s="47" t="s">
        <v>1289</v>
      </c>
      <c r="D19" s="257" t="s">
        <v>1285</v>
      </c>
      <c r="E19" s="22" t="s">
        <v>701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25.5" x14ac:dyDescent="0.25">
      <c r="A20" s="245">
        <v>6</v>
      </c>
      <c r="B20" s="47" t="s">
        <v>438</v>
      </c>
      <c r="C20" s="47" t="s">
        <v>1291</v>
      </c>
      <c r="D20" s="257" t="s">
        <v>172</v>
      </c>
      <c r="E20" s="22" t="s">
        <v>701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27" customHeight="1" x14ac:dyDescent="0.25">
      <c r="A21" s="245">
        <v>7</v>
      </c>
      <c r="B21" s="47" t="s">
        <v>683</v>
      </c>
      <c r="C21" s="47" t="s">
        <v>1291</v>
      </c>
      <c r="D21" s="257" t="s">
        <v>172</v>
      </c>
      <c r="E21" s="22" t="s">
        <v>701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27.75" customHeight="1" x14ac:dyDescent="0.25">
      <c r="A22" s="245">
        <v>8</v>
      </c>
      <c r="B22" s="47" t="s">
        <v>439</v>
      </c>
      <c r="C22" s="47" t="s">
        <v>1291</v>
      </c>
      <c r="D22" s="257" t="s">
        <v>172</v>
      </c>
      <c r="E22" s="22" t="s">
        <v>701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24.75" customHeight="1" x14ac:dyDescent="0.25">
      <c r="A23" s="245">
        <v>9</v>
      </c>
      <c r="B23" s="47" t="s">
        <v>440</v>
      </c>
      <c r="C23" s="47" t="s">
        <v>1291</v>
      </c>
      <c r="D23" s="257" t="s">
        <v>172</v>
      </c>
      <c r="E23" s="22" t="s">
        <v>701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25.5" x14ac:dyDescent="0.25">
      <c r="A24" s="245">
        <v>10</v>
      </c>
      <c r="B24" s="47" t="s">
        <v>1310</v>
      </c>
      <c r="C24" s="47" t="s">
        <v>1291</v>
      </c>
      <c r="D24" s="257" t="s">
        <v>172</v>
      </c>
      <c r="E24" s="22" t="s">
        <v>701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v>11</v>
      </c>
      <c r="B25" s="47" t="s">
        <v>687</v>
      </c>
      <c r="C25" s="47" t="s">
        <v>1291</v>
      </c>
      <c r="D25" s="257" t="s">
        <v>1285</v>
      </c>
      <c r="E25" s="22" t="s">
        <v>701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13.5" x14ac:dyDescent="0.25">
      <c r="A26" s="245">
        <v>12</v>
      </c>
      <c r="B26" s="256" t="s">
        <v>688</v>
      </c>
      <c r="C26" s="256" t="s">
        <v>1291</v>
      </c>
      <c r="D26" s="257" t="s">
        <v>172</v>
      </c>
      <c r="E26" s="22" t="s">
        <v>1005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v>13</v>
      </c>
      <c r="B27" s="47" t="s">
        <v>572</v>
      </c>
      <c r="C27" s="47"/>
      <c r="D27" s="257" t="s">
        <v>172</v>
      </c>
      <c r="E27" s="22" t="s">
        <v>701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13.5" x14ac:dyDescent="0.25">
      <c r="A28" s="245">
        <v>14</v>
      </c>
      <c r="B28" s="259" t="s">
        <v>1311</v>
      </c>
      <c r="C28" s="259" t="s">
        <v>1295</v>
      </c>
      <c r="D28" s="257" t="s">
        <v>1285</v>
      </c>
      <c r="E28" s="22" t="s">
        <v>701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13.5" x14ac:dyDescent="0.25">
      <c r="A29" s="245">
        <v>15</v>
      </c>
      <c r="B29" s="258" t="s">
        <v>574</v>
      </c>
      <c r="C29" s="258"/>
      <c r="D29" s="257" t="s">
        <v>172</v>
      </c>
      <c r="E29" s="22" t="s">
        <v>49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13.5" x14ac:dyDescent="0.25">
      <c r="A30" s="245">
        <v>16</v>
      </c>
      <c r="B30" s="258" t="s">
        <v>575</v>
      </c>
      <c r="C30" s="258"/>
      <c r="D30" s="257" t="s">
        <v>172</v>
      </c>
      <c r="E30" s="22" t="s">
        <v>1003</v>
      </c>
      <c r="F30" s="22"/>
      <c r="G30" s="22"/>
      <c r="H30" s="22"/>
      <c r="I30" s="121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13.5" x14ac:dyDescent="0.25">
      <c r="A31" s="245">
        <v>17</v>
      </c>
      <c r="B31" s="258" t="s">
        <v>576</v>
      </c>
      <c r="C31" s="258"/>
      <c r="D31" s="257" t="s">
        <v>172</v>
      </c>
      <c r="E31" s="22" t="s">
        <v>57</v>
      </c>
      <c r="F31" s="22"/>
      <c r="G31" s="22"/>
      <c r="H31" s="22"/>
      <c r="I31" s="121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13.5" x14ac:dyDescent="0.25">
      <c r="A32" s="245">
        <v>18</v>
      </c>
      <c r="B32" s="258" t="s">
        <v>924</v>
      </c>
      <c r="C32" s="258"/>
      <c r="D32" s="257" t="s">
        <v>172</v>
      </c>
      <c r="E32" s="22" t="s">
        <v>1003</v>
      </c>
      <c r="F32" s="22"/>
      <c r="G32" s="22"/>
      <c r="H32" s="22"/>
      <c r="I32" s="121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v>19</v>
      </c>
      <c r="B33" s="258" t="s">
        <v>927</v>
      </c>
      <c r="C33" s="258"/>
      <c r="D33" s="257" t="s">
        <v>172</v>
      </c>
      <c r="E33" s="22" t="s">
        <v>1003</v>
      </c>
      <c r="F33" s="22"/>
      <c r="G33" s="22"/>
      <c r="H33" s="22"/>
      <c r="I33" s="121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13.5" x14ac:dyDescent="0.25">
      <c r="A34" s="245">
        <v>20</v>
      </c>
      <c r="B34" s="258" t="s">
        <v>1297</v>
      </c>
      <c r="C34" s="258"/>
      <c r="D34" s="257" t="s">
        <v>172</v>
      </c>
      <c r="E34" s="22" t="s">
        <v>1005</v>
      </c>
      <c r="F34" s="22"/>
      <c r="G34" s="22"/>
      <c r="H34" s="22"/>
      <c r="I34" s="121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v>21</v>
      </c>
      <c r="B35" s="258" t="s">
        <v>929</v>
      </c>
      <c r="C35" s="258"/>
      <c r="D35" s="257" t="s">
        <v>172</v>
      </c>
      <c r="E35" s="22" t="s">
        <v>1003</v>
      </c>
      <c r="F35" s="22"/>
      <c r="G35" s="22"/>
      <c r="H35" s="22"/>
      <c r="I35" s="121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13.5" x14ac:dyDescent="0.25">
      <c r="A36" s="245">
        <v>22</v>
      </c>
      <c r="B36" s="256" t="s">
        <v>441</v>
      </c>
      <c r="C36" s="256"/>
      <c r="D36" s="257" t="s">
        <v>172</v>
      </c>
      <c r="E36" s="22" t="s">
        <v>701</v>
      </c>
      <c r="F36" s="22"/>
      <c r="G36" s="22"/>
      <c r="H36" s="22"/>
      <c r="I36" s="121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v>23</v>
      </c>
      <c r="B37" s="256" t="s">
        <v>1056</v>
      </c>
      <c r="C37" s="256"/>
      <c r="D37" s="257" t="s">
        <v>172</v>
      </c>
      <c r="E37" s="22" t="s">
        <v>1005</v>
      </c>
      <c r="F37" s="22"/>
      <c r="G37" s="22"/>
      <c r="H37" s="22"/>
      <c r="I37" s="121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v>24</v>
      </c>
      <c r="B38" s="258" t="s">
        <v>550</v>
      </c>
      <c r="C38" s="258"/>
      <c r="D38" s="257" t="s">
        <v>172</v>
      </c>
      <c r="E38" s="22" t="s">
        <v>701</v>
      </c>
      <c r="F38" s="22"/>
      <c r="G38" s="22"/>
      <c r="H38" s="22"/>
      <c r="I38" s="121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v>25</v>
      </c>
      <c r="B39" s="258" t="s">
        <v>1299</v>
      </c>
      <c r="C39" s="258" t="s">
        <v>1300</v>
      </c>
      <c r="D39" s="257" t="s">
        <v>172</v>
      </c>
      <c r="E39" s="22" t="s">
        <v>926</v>
      </c>
      <c r="F39" s="22"/>
      <c r="G39" s="22"/>
      <c r="H39" s="22"/>
      <c r="I39" s="121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v>26</v>
      </c>
      <c r="B40" s="258" t="s">
        <v>1301</v>
      </c>
      <c r="C40" s="258" t="s">
        <v>1300</v>
      </c>
      <c r="D40" s="257" t="s">
        <v>172</v>
      </c>
      <c r="E40" s="22" t="s">
        <v>701</v>
      </c>
      <c r="F40" s="22"/>
      <c r="G40" s="22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v>27</v>
      </c>
      <c r="B41" s="258" t="s">
        <v>945</v>
      </c>
      <c r="C41" s="258" t="s">
        <v>1302</v>
      </c>
      <c r="D41" s="257" t="s">
        <v>172</v>
      </c>
      <c r="E41" s="22" t="s">
        <v>1003</v>
      </c>
      <c r="F41" s="22"/>
      <c r="G41" s="22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v>28</v>
      </c>
      <c r="B42" s="258" t="s">
        <v>946</v>
      </c>
      <c r="C42" s="258" t="s">
        <v>1302</v>
      </c>
      <c r="D42" s="257" t="s">
        <v>172</v>
      </c>
      <c r="E42" s="22" t="s">
        <v>1005</v>
      </c>
      <c r="F42" s="22"/>
      <c r="G42" s="22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v>29</v>
      </c>
      <c r="B43" s="258" t="s">
        <v>947</v>
      </c>
      <c r="C43" s="258"/>
      <c r="D43" s="257" t="s">
        <v>172</v>
      </c>
      <c r="E43" s="22" t="s">
        <v>1057</v>
      </c>
      <c r="F43" s="22"/>
      <c r="G43" s="22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v>30</v>
      </c>
      <c r="B44" s="258" t="s">
        <v>1058</v>
      </c>
      <c r="C44" s="258"/>
      <c r="D44" s="257" t="s">
        <v>172</v>
      </c>
      <c r="E44" s="22" t="s">
        <v>701</v>
      </c>
      <c r="F44" s="22"/>
      <c r="G44" s="22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v>31</v>
      </c>
      <c r="B45" s="256" t="s">
        <v>48</v>
      </c>
      <c r="C45" s="256"/>
      <c r="D45" s="257" t="s">
        <v>172</v>
      </c>
      <c r="E45" s="22" t="s">
        <v>701</v>
      </c>
      <c r="F45" s="22"/>
      <c r="G45" s="22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v>32</v>
      </c>
      <c r="B46" s="258" t="s">
        <v>1100</v>
      </c>
      <c r="C46" s="258"/>
      <c r="D46" s="257" t="s">
        <v>173</v>
      </c>
      <c r="E46" s="22" t="s">
        <v>1005</v>
      </c>
      <c r="F46" s="22"/>
      <c r="G46" s="22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v>33</v>
      </c>
      <c r="B47" s="258" t="s">
        <v>1303</v>
      </c>
      <c r="C47" s="258"/>
      <c r="D47" s="257" t="s">
        <v>173</v>
      </c>
      <c r="E47" s="22" t="s">
        <v>57</v>
      </c>
      <c r="F47" s="22"/>
      <c r="G47" s="22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v>34</v>
      </c>
      <c r="B48" s="256" t="s">
        <v>44</v>
      </c>
      <c r="C48" s="256"/>
      <c r="D48" s="257" t="s">
        <v>173</v>
      </c>
      <c r="E48" s="22" t="s">
        <v>45</v>
      </c>
      <c r="F48" s="22"/>
      <c r="G48" s="22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v>35</v>
      </c>
      <c r="B49" s="258" t="s">
        <v>1304</v>
      </c>
      <c r="C49" s="258"/>
      <c r="D49" s="257" t="s">
        <v>173</v>
      </c>
      <c r="E49" s="22" t="s">
        <v>45</v>
      </c>
      <c r="F49" s="22"/>
      <c r="G49" s="22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3.5" x14ac:dyDescent="0.25">
      <c r="A50" s="245">
        <v>36</v>
      </c>
      <c r="B50" s="258" t="s">
        <v>51</v>
      </c>
      <c r="C50" s="258"/>
      <c r="D50" s="257" t="s">
        <v>173</v>
      </c>
      <c r="E50" s="22" t="s">
        <v>1003</v>
      </c>
      <c r="F50" s="22"/>
      <c r="G50" s="22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3.5" x14ac:dyDescent="0.25">
      <c r="A51" s="245">
        <v>37</v>
      </c>
      <c r="B51" s="256" t="s">
        <v>53</v>
      </c>
      <c r="C51" s="256"/>
      <c r="D51" s="257" t="s">
        <v>1285</v>
      </c>
      <c r="E51" s="260" t="s">
        <v>57</v>
      </c>
      <c r="F51" s="22"/>
      <c r="G51" s="22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v>38</v>
      </c>
      <c r="B52" s="256" t="s">
        <v>54</v>
      </c>
      <c r="C52" s="256"/>
      <c r="D52" s="257" t="s">
        <v>1285</v>
      </c>
      <c r="E52" s="260" t="s">
        <v>701</v>
      </c>
      <c r="F52" s="22"/>
      <c r="G52" s="22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v>39</v>
      </c>
      <c r="B53" s="256" t="s">
        <v>55</v>
      </c>
      <c r="C53" s="256"/>
      <c r="D53" s="257" t="s">
        <v>1285</v>
      </c>
      <c r="E53" s="260" t="s">
        <v>928</v>
      </c>
      <c r="F53" s="22"/>
      <c r="G53" s="22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v>40</v>
      </c>
      <c r="B54" s="256" t="s">
        <v>56</v>
      </c>
      <c r="C54" s="256"/>
      <c r="D54" s="257" t="s">
        <v>1285</v>
      </c>
      <c r="E54" s="260" t="s">
        <v>701</v>
      </c>
      <c r="F54" s="22"/>
      <c r="G54" s="22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v>41</v>
      </c>
      <c r="B55" s="256" t="s">
        <v>1312</v>
      </c>
      <c r="C55" s="256"/>
      <c r="D55" s="257" t="s">
        <v>1169</v>
      </c>
      <c r="E55" s="260" t="s">
        <v>928</v>
      </c>
      <c r="F55" s="22"/>
      <c r="G55" s="22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v>42</v>
      </c>
      <c r="B56" s="256" t="s">
        <v>1313</v>
      </c>
      <c r="C56" s="256"/>
      <c r="D56" s="257" t="s">
        <v>1169</v>
      </c>
      <c r="E56" s="260" t="s">
        <v>1005</v>
      </c>
      <c r="F56" s="22"/>
      <c r="G56" s="22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v>43</v>
      </c>
      <c r="B57" s="256" t="s">
        <v>59</v>
      </c>
      <c r="C57" s="256"/>
      <c r="D57" s="257" t="s">
        <v>173</v>
      </c>
      <c r="E57" s="260" t="s">
        <v>49</v>
      </c>
      <c r="F57" s="22"/>
      <c r="G57" s="22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v>44</v>
      </c>
      <c r="B58" s="256" t="s">
        <v>61</v>
      </c>
      <c r="C58" s="256"/>
      <c r="D58" s="257" t="s">
        <v>173</v>
      </c>
      <c r="E58" s="260" t="s">
        <v>45</v>
      </c>
      <c r="F58" s="22"/>
      <c r="G58" s="22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v>45</v>
      </c>
      <c r="B59" s="256" t="s">
        <v>63</v>
      </c>
      <c r="C59" s="256"/>
      <c r="D59" s="257" t="s">
        <v>173</v>
      </c>
      <c r="E59" s="260" t="s">
        <v>45</v>
      </c>
      <c r="F59" s="22"/>
      <c r="G59" s="22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v>46</v>
      </c>
      <c r="B60" s="256" t="s">
        <v>64</v>
      </c>
      <c r="C60" s="256"/>
      <c r="D60" s="257" t="s">
        <v>173</v>
      </c>
      <c r="E60" s="260" t="s">
        <v>1003</v>
      </c>
      <c r="F60" s="22"/>
      <c r="G60" s="22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v>47</v>
      </c>
      <c r="B61" s="256" t="s">
        <v>696</v>
      </c>
      <c r="C61" s="256"/>
      <c r="D61" s="257" t="s">
        <v>1307</v>
      </c>
      <c r="E61" s="260">
        <v>2</v>
      </c>
      <c r="F61" s="22"/>
      <c r="G61" s="22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v>48</v>
      </c>
      <c r="B62" s="261" t="s">
        <v>697</v>
      </c>
      <c r="C62" s="261"/>
      <c r="D62" s="257" t="s">
        <v>698</v>
      </c>
      <c r="E62" s="260" t="s">
        <v>1005</v>
      </c>
      <c r="F62" s="22"/>
      <c r="G62" s="22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x14ac:dyDescent="0.2">
      <c r="A63" s="13"/>
      <c r="B63" s="247" t="s">
        <v>1051</v>
      </c>
      <c r="C63" s="247"/>
      <c r="D63" s="11"/>
      <c r="E63" s="145"/>
      <c r="F63" s="20"/>
      <c r="G63" s="20"/>
      <c r="H63" s="17"/>
      <c r="I63" s="17"/>
      <c r="J63" s="17"/>
      <c r="K63" s="17"/>
      <c r="L63" s="20"/>
      <c r="M63" s="20"/>
      <c r="N63" s="20"/>
      <c r="O63" s="20"/>
      <c r="P63" s="20"/>
    </row>
    <row r="64" spans="1:18" x14ac:dyDescent="0.2">
      <c r="A64" s="13"/>
      <c r="B64" s="253" t="s">
        <v>1052</v>
      </c>
      <c r="C64" s="253"/>
      <c r="D64" s="248"/>
      <c r="E64" s="145"/>
      <c r="F64" s="20"/>
      <c r="G64" s="20"/>
      <c r="H64" s="17"/>
      <c r="I64" s="17"/>
      <c r="J64" s="17"/>
      <c r="K64" s="17"/>
      <c r="L64" s="20"/>
      <c r="M64" s="20"/>
      <c r="N64" s="20"/>
      <c r="O64" s="20"/>
      <c r="P64" s="20"/>
    </row>
    <row r="65" spans="1:16" x14ac:dyDescent="0.2">
      <c r="A65" s="13"/>
      <c r="B65" s="48" t="s">
        <v>1053</v>
      </c>
      <c r="C65" s="48"/>
      <c r="D65" s="11"/>
      <c r="E65" s="145"/>
      <c r="F65" s="20"/>
      <c r="G65" s="20"/>
      <c r="H65" s="17"/>
      <c r="I65" s="17"/>
      <c r="J65" s="17"/>
      <c r="K65" s="17"/>
      <c r="L65" s="20"/>
      <c r="M65" s="20"/>
      <c r="N65" s="20"/>
      <c r="O65" s="20"/>
      <c r="P65" s="20"/>
    </row>
    <row r="66" spans="1:16" x14ac:dyDescent="0.2">
      <c r="E66" s="54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</row>
    <row r="67" spans="1:16" x14ac:dyDescent="0.2">
      <c r="E67" s="54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</row>
    <row r="68" spans="1:16" x14ac:dyDescent="0.2">
      <c r="E68" s="54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</row>
    <row r="69" spans="1:16" s="31" customFormat="1" ht="18" x14ac:dyDescent="0.2">
      <c r="B69" s="217" t="s">
        <v>1340</v>
      </c>
      <c r="D69" s="218"/>
      <c r="F69" s="217" t="s">
        <v>1342</v>
      </c>
      <c r="G69" s="217"/>
      <c r="H69" s="218"/>
      <c r="I69" s="218"/>
      <c r="J69" s="219"/>
      <c r="K69" s="219"/>
      <c r="L69" s="219"/>
      <c r="M69" s="219"/>
      <c r="N69" s="219"/>
      <c r="O69" s="219"/>
    </row>
    <row r="70" spans="1:16" s="31" customFormat="1" ht="18" x14ac:dyDescent="0.2">
      <c r="B70" s="220" t="s">
        <v>1132</v>
      </c>
      <c r="D70" s="221"/>
      <c r="E70" s="219"/>
      <c r="F70" s="222"/>
      <c r="G70" s="222"/>
      <c r="J70" s="220" t="s">
        <v>1132</v>
      </c>
      <c r="K70" s="219"/>
      <c r="L70" s="223"/>
      <c r="M70" s="223"/>
      <c r="N70" s="223"/>
      <c r="O70" s="219"/>
    </row>
    <row r="71" spans="1:16" s="31" customFormat="1" x14ac:dyDescent="0.2">
      <c r="B71" s="220"/>
      <c r="D71" s="221"/>
      <c r="E71" s="219"/>
      <c r="H71" s="224"/>
      <c r="I71" s="224"/>
      <c r="J71" s="219"/>
      <c r="K71" s="219"/>
      <c r="L71" s="223"/>
      <c r="M71" s="223"/>
      <c r="N71" s="223"/>
      <c r="O71" s="219"/>
    </row>
    <row r="72" spans="1:16" s="31" customFormat="1" x14ac:dyDescent="0.2">
      <c r="B72" s="217" t="s">
        <v>1341</v>
      </c>
      <c r="D72" s="224"/>
      <c r="E72" s="219"/>
      <c r="F72" s="217" t="s">
        <v>1343</v>
      </c>
      <c r="G72" s="217"/>
      <c r="H72" s="219"/>
      <c r="I72" s="219"/>
      <c r="J72" s="219"/>
      <c r="K72" s="219"/>
      <c r="L72" s="223"/>
      <c r="M72" s="223"/>
      <c r="N72" s="223"/>
      <c r="O72" s="219"/>
    </row>
  </sheetData>
  <mergeCells count="20">
    <mergeCell ref="N12:N14"/>
    <mergeCell ref="O12:O14"/>
    <mergeCell ref="P12:P14"/>
    <mergeCell ref="I12:I14"/>
    <mergeCell ref="J12:J14"/>
    <mergeCell ref="K12:K14"/>
    <mergeCell ref="L12:L14"/>
    <mergeCell ref="M12:M14"/>
    <mergeCell ref="A1:P1"/>
    <mergeCell ref="A2:P2"/>
    <mergeCell ref="M8:N8"/>
    <mergeCell ref="F11:K11"/>
    <mergeCell ref="L11:P11"/>
    <mergeCell ref="A11:A14"/>
    <mergeCell ref="B11:C14"/>
    <mergeCell ref="D11:D14"/>
    <mergeCell ref="E11:E14"/>
    <mergeCell ref="F12:F14"/>
    <mergeCell ref="G12:G14"/>
    <mergeCell ref="H12:H14"/>
  </mergeCells>
  <phoneticPr fontId="2" type="noConversion"/>
  <pageMargins left="0.75" right="0.75" top="0.49" bottom="0.36" header="0.31" footer="0.22"/>
  <pageSetup paperSize="9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3"/>
  <sheetViews>
    <sheetView showZeros="0" workbookViewId="0">
      <selection activeCell="M16" sqref="M16"/>
    </sheetView>
  </sheetViews>
  <sheetFormatPr defaultRowHeight="12.75" x14ac:dyDescent="0.2"/>
  <cols>
    <col min="1" max="1" width="3.7109375" style="5" customWidth="1"/>
    <col min="2" max="2" width="35.5703125" style="5" customWidth="1"/>
    <col min="3" max="3" width="12.5703125" style="5" customWidth="1"/>
    <col min="4" max="4" width="5.7109375" style="5" customWidth="1"/>
    <col min="5" max="5" width="5" style="19" customWidth="1"/>
    <col min="6" max="6" width="5.7109375" style="5" customWidth="1"/>
    <col min="7" max="7" width="6.5703125" style="5" customWidth="1"/>
    <col min="8" max="8" width="8" style="5" customWidth="1"/>
    <col min="9" max="9" width="7.85546875" style="5" customWidth="1"/>
    <col min="10" max="10" width="7" style="5" customWidth="1"/>
    <col min="11" max="11" width="7.85546875" style="5" customWidth="1"/>
    <col min="12" max="12" width="6.42578125" style="5" customWidth="1"/>
    <col min="13" max="13" width="8.140625" style="5" customWidth="1"/>
    <col min="14" max="14" width="8" style="5" customWidth="1"/>
    <col min="15" max="15" width="7" style="5" customWidth="1"/>
    <col min="16" max="16" width="9.7109375" style="5" customWidth="1"/>
    <col min="17" max="16384" width="9.140625" style="5"/>
  </cols>
  <sheetData>
    <row r="1" spans="1:18" x14ac:dyDescent="0.2">
      <c r="A1" s="315" t="s">
        <v>865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8" x14ac:dyDescent="0.2">
      <c r="A2" s="315" t="s">
        <v>976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</row>
    <row r="3" spans="1:18" x14ac:dyDescent="0.2">
      <c r="F3" s="27"/>
    </row>
    <row r="4" spans="1:18" x14ac:dyDescent="0.2">
      <c r="A4" s="109" t="s">
        <v>1126</v>
      </c>
    </row>
    <row r="5" spans="1:18" x14ac:dyDescent="0.2">
      <c r="A5" s="5" t="s">
        <v>1131</v>
      </c>
    </row>
    <row r="6" spans="1:18" x14ac:dyDescent="0.2">
      <c r="A6" s="5" t="s">
        <v>844</v>
      </c>
    </row>
    <row r="7" spans="1:18" x14ac:dyDescent="0.2">
      <c r="A7" s="5" t="s">
        <v>1127</v>
      </c>
    </row>
    <row r="8" spans="1:18" x14ac:dyDescent="0.2">
      <c r="A8" s="5" t="s">
        <v>1329</v>
      </c>
      <c r="K8" s="5" t="s">
        <v>181</v>
      </c>
      <c r="M8" s="320"/>
      <c r="N8" s="315"/>
      <c r="O8" s="28" t="s">
        <v>626</v>
      </c>
      <c r="P8" s="30"/>
    </row>
    <row r="9" spans="1:18" x14ac:dyDescent="0.2">
      <c r="K9" s="54" t="s">
        <v>162</v>
      </c>
      <c r="L9" s="6" t="s">
        <v>1134</v>
      </c>
      <c r="M9" s="129"/>
      <c r="N9" s="54"/>
    </row>
    <row r="10" spans="1:18" x14ac:dyDescent="0.2">
      <c r="A10" s="5" t="s">
        <v>1309</v>
      </c>
    </row>
    <row r="11" spans="1:18" s="31" customFormat="1" ht="12.75" customHeight="1" x14ac:dyDescent="0.2">
      <c r="A11" s="317" t="s">
        <v>628</v>
      </c>
      <c r="B11" s="321" t="s">
        <v>182</v>
      </c>
      <c r="C11" s="322"/>
      <c r="D11" s="317" t="s">
        <v>183</v>
      </c>
      <c r="E11" s="318" t="s">
        <v>184</v>
      </c>
      <c r="F11" s="316" t="s">
        <v>185</v>
      </c>
      <c r="G11" s="316"/>
      <c r="H11" s="316"/>
      <c r="I11" s="316"/>
      <c r="J11" s="316"/>
      <c r="K11" s="316"/>
      <c r="L11" s="316" t="s">
        <v>186</v>
      </c>
      <c r="M11" s="316"/>
      <c r="N11" s="316"/>
      <c r="O11" s="316"/>
      <c r="P11" s="316"/>
    </row>
    <row r="12" spans="1:18" s="31" customFormat="1" ht="12.75" customHeight="1" x14ac:dyDescent="0.2">
      <c r="A12" s="317"/>
      <c r="B12" s="323"/>
      <c r="C12" s="324"/>
      <c r="D12" s="317"/>
      <c r="E12" s="318"/>
      <c r="F12" s="318" t="s">
        <v>187</v>
      </c>
      <c r="G12" s="318" t="s">
        <v>91</v>
      </c>
      <c r="H12" s="318" t="s">
        <v>92</v>
      </c>
      <c r="I12" s="318" t="s">
        <v>93</v>
      </c>
      <c r="J12" s="318" t="s">
        <v>94</v>
      </c>
      <c r="K12" s="318" t="s">
        <v>95</v>
      </c>
      <c r="L12" s="318" t="s">
        <v>96</v>
      </c>
      <c r="M12" s="318" t="s">
        <v>97</v>
      </c>
      <c r="N12" s="318" t="s">
        <v>98</v>
      </c>
      <c r="O12" s="318" t="s">
        <v>94</v>
      </c>
      <c r="P12" s="318" t="s">
        <v>99</v>
      </c>
    </row>
    <row r="13" spans="1:18" s="31" customFormat="1" ht="12.75" customHeight="1" x14ac:dyDescent="0.2">
      <c r="A13" s="317"/>
      <c r="B13" s="323"/>
      <c r="C13" s="324"/>
      <c r="D13" s="317"/>
      <c r="E13" s="318"/>
      <c r="F13" s="318" t="s">
        <v>100</v>
      </c>
      <c r="G13" s="318" t="s">
        <v>101</v>
      </c>
      <c r="H13" s="318" t="s">
        <v>102</v>
      </c>
      <c r="I13" s="318"/>
      <c r="J13" s="318"/>
      <c r="K13" s="318"/>
      <c r="L13" s="318"/>
      <c r="M13" s="318" t="s">
        <v>102</v>
      </c>
      <c r="N13" s="318"/>
      <c r="O13" s="318"/>
      <c r="P13" s="318"/>
    </row>
    <row r="14" spans="1:18" s="31" customFormat="1" x14ac:dyDescent="0.2">
      <c r="A14" s="317"/>
      <c r="B14" s="325"/>
      <c r="C14" s="326"/>
      <c r="D14" s="317"/>
      <c r="E14" s="318"/>
      <c r="F14" s="318" t="s">
        <v>103</v>
      </c>
      <c r="G14" s="318" t="s">
        <v>104</v>
      </c>
      <c r="H14" s="318" t="s">
        <v>625</v>
      </c>
      <c r="I14" s="318" t="s">
        <v>626</v>
      </c>
      <c r="J14" s="318" t="s">
        <v>626</v>
      </c>
      <c r="K14" s="318" t="s">
        <v>626</v>
      </c>
      <c r="L14" s="318" t="s">
        <v>627</v>
      </c>
      <c r="M14" s="318" t="s">
        <v>625</v>
      </c>
      <c r="N14" s="318" t="s">
        <v>626</v>
      </c>
      <c r="O14" s="318" t="s">
        <v>626</v>
      </c>
      <c r="P14" s="318"/>
    </row>
    <row r="15" spans="1:18" s="29" customFormat="1" ht="13.5" x14ac:dyDescent="0.25">
      <c r="A15" s="245">
        <v>1</v>
      </c>
      <c r="B15" s="256" t="s">
        <v>1318</v>
      </c>
      <c r="C15" s="256" t="s">
        <v>1284</v>
      </c>
      <c r="D15" s="257" t="s">
        <v>1285</v>
      </c>
      <c r="E15" s="22" t="s">
        <v>701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R15" s="252"/>
    </row>
    <row r="16" spans="1:18" s="29" customFormat="1" ht="13.5" x14ac:dyDescent="0.25">
      <c r="A16" s="245">
        <f>A15+1</f>
        <v>2</v>
      </c>
      <c r="B16" s="258" t="s">
        <v>917</v>
      </c>
      <c r="C16" s="258" t="s">
        <v>1286</v>
      </c>
      <c r="D16" s="257" t="s">
        <v>1285</v>
      </c>
      <c r="E16" s="22" t="s">
        <v>701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R16" s="252"/>
    </row>
    <row r="17" spans="1:18" s="29" customFormat="1" ht="13.5" x14ac:dyDescent="0.25">
      <c r="A17" s="245">
        <f t="shared" ref="A17:A80" si="0">A16+1</f>
        <v>3</v>
      </c>
      <c r="B17" s="258" t="s">
        <v>918</v>
      </c>
      <c r="C17" s="258" t="s">
        <v>1286</v>
      </c>
      <c r="D17" s="257" t="s">
        <v>1285</v>
      </c>
      <c r="E17" s="22" t="s">
        <v>701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R17" s="252"/>
    </row>
    <row r="18" spans="1:18" s="29" customFormat="1" ht="13.5" x14ac:dyDescent="0.25">
      <c r="A18" s="245">
        <f t="shared" si="0"/>
        <v>4</v>
      </c>
      <c r="B18" s="256" t="s">
        <v>1314</v>
      </c>
      <c r="C18" s="256" t="s">
        <v>1286</v>
      </c>
      <c r="D18" s="257" t="s">
        <v>1285</v>
      </c>
      <c r="E18" s="22" t="s">
        <v>701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R18" s="252"/>
    </row>
    <row r="19" spans="1:18" s="29" customFormat="1" ht="13.5" x14ac:dyDescent="0.25">
      <c r="A19" s="245">
        <f t="shared" si="0"/>
        <v>5</v>
      </c>
      <c r="B19" s="256" t="s">
        <v>702</v>
      </c>
      <c r="C19" s="256" t="s">
        <v>1287</v>
      </c>
      <c r="D19" s="257" t="s">
        <v>1285</v>
      </c>
      <c r="E19" s="22" t="s">
        <v>701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R19" s="252"/>
    </row>
    <row r="20" spans="1:18" s="29" customFormat="1" ht="13.5" x14ac:dyDescent="0.25">
      <c r="A20" s="245">
        <f t="shared" si="0"/>
        <v>6</v>
      </c>
      <c r="B20" s="256" t="s">
        <v>353</v>
      </c>
      <c r="C20" s="256" t="s">
        <v>1287</v>
      </c>
      <c r="D20" s="257" t="s">
        <v>1285</v>
      </c>
      <c r="E20" s="22" t="s">
        <v>1003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R20" s="252"/>
    </row>
    <row r="21" spans="1:18" s="29" customFormat="1" ht="13.5" x14ac:dyDescent="0.25">
      <c r="A21" s="245">
        <f t="shared" si="0"/>
        <v>7</v>
      </c>
      <c r="B21" s="258" t="s">
        <v>703</v>
      </c>
      <c r="C21" s="258" t="s">
        <v>1287</v>
      </c>
      <c r="D21" s="257" t="s">
        <v>1285</v>
      </c>
      <c r="E21" s="22" t="s">
        <v>701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R21" s="252"/>
    </row>
    <row r="22" spans="1:18" s="29" customFormat="1" ht="13.5" x14ac:dyDescent="0.25">
      <c r="A22" s="245">
        <f t="shared" si="0"/>
        <v>8</v>
      </c>
      <c r="B22" s="258" t="s">
        <v>919</v>
      </c>
      <c r="C22" s="258" t="s">
        <v>1287</v>
      </c>
      <c r="D22" s="257" t="s">
        <v>1285</v>
      </c>
      <c r="E22" s="22" t="s">
        <v>701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R22" s="252"/>
    </row>
    <row r="23" spans="1:18" s="29" customFormat="1" ht="13.5" x14ac:dyDescent="0.25">
      <c r="A23" s="245">
        <f t="shared" si="0"/>
        <v>9</v>
      </c>
      <c r="B23" s="47" t="s">
        <v>1004</v>
      </c>
      <c r="C23" s="47"/>
      <c r="D23" s="257" t="s">
        <v>172</v>
      </c>
      <c r="E23" s="22" t="s">
        <v>1005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R23" s="252"/>
    </row>
    <row r="24" spans="1:18" s="29" customFormat="1" ht="13.5" x14ac:dyDescent="0.25">
      <c r="A24" s="245">
        <f t="shared" si="0"/>
        <v>10</v>
      </c>
      <c r="B24" s="47" t="s">
        <v>1006</v>
      </c>
      <c r="C24" s="47"/>
      <c r="D24" s="257" t="s">
        <v>172</v>
      </c>
      <c r="E24" s="22" t="s">
        <v>701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R24" s="252"/>
    </row>
    <row r="25" spans="1:18" s="29" customFormat="1" ht="25.5" x14ac:dyDescent="0.25">
      <c r="A25" s="245">
        <f t="shared" si="0"/>
        <v>11</v>
      </c>
      <c r="B25" s="47" t="s">
        <v>1288</v>
      </c>
      <c r="C25" s="47" t="s">
        <v>1289</v>
      </c>
      <c r="D25" s="257" t="s">
        <v>1285</v>
      </c>
      <c r="E25" s="22" t="s">
        <v>701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R25" s="252"/>
    </row>
    <row r="26" spans="1:18" s="29" customFormat="1" ht="25.5" x14ac:dyDescent="0.25">
      <c r="A26" s="245">
        <f t="shared" si="0"/>
        <v>12</v>
      </c>
      <c r="B26" s="47" t="s">
        <v>1315</v>
      </c>
      <c r="C26" s="47" t="s">
        <v>1289</v>
      </c>
      <c r="D26" s="257" t="s">
        <v>1285</v>
      </c>
      <c r="E26" s="22" t="s">
        <v>701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R26" s="252"/>
    </row>
    <row r="27" spans="1:18" s="29" customFormat="1" ht="25.5" x14ac:dyDescent="0.25">
      <c r="A27" s="245">
        <f t="shared" si="0"/>
        <v>13</v>
      </c>
      <c r="B27" s="47" t="s">
        <v>683</v>
      </c>
      <c r="C27" s="47" t="s">
        <v>1291</v>
      </c>
      <c r="D27" s="257" t="s">
        <v>172</v>
      </c>
      <c r="E27" s="22" t="s">
        <v>1005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R27" s="252"/>
    </row>
    <row r="28" spans="1:18" s="29" customFormat="1" ht="25.5" x14ac:dyDescent="0.25">
      <c r="A28" s="245">
        <f t="shared" si="0"/>
        <v>14</v>
      </c>
      <c r="B28" s="47" t="s">
        <v>920</v>
      </c>
      <c r="C28" s="47" t="s">
        <v>1291</v>
      </c>
      <c r="D28" s="257" t="s">
        <v>172</v>
      </c>
      <c r="E28" s="22" t="s">
        <v>701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R28" s="252"/>
    </row>
    <row r="29" spans="1:18" s="29" customFormat="1" ht="25.5" x14ac:dyDescent="0.25">
      <c r="A29" s="245">
        <f t="shared" si="0"/>
        <v>15</v>
      </c>
      <c r="B29" s="47" t="s">
        <v>921</v>
      </c>
      <c r="C29" s="47" t="s">
        <v>1291</v>
      </c>
      <c r="D29" s="257" t="s">
        <v>172</v>
      </c>
      <c r="E29" s="22" t="s">
        <v>701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R29" s="252"/>
    </row>
    <row r="30" spans="1:18" s="29" customFormat="1" ht="25.5" x14ac:dyDescent="0.25">
      <c r="A30" s="245">
        <f t="shared" si="0"/>
        <v>16</v>
      </c>
      <c r="B30" s="47" t="s">
        <v>684</v>
      </c>
      <c r="C30" s="47" t="s">
        <v>1291</v>
      </c>
      <c r="D30" s="257" t="s">
        <v>172</v>
      </c>
      <c r="E30" s="22" t="s">
        <v>701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R30" s="252"/>
    </row>
    <row r="31" spans="1:18" s="29" customFormat="1" ht="25.5" x14ac:dyDescent="0.25">
      <c r="A31" s="245">
        <f t="shared" si="0"/>
        <v>17</v>
      </c>
      <c r="B31" s="47" t="s">
        <v>685</v>
      </c>
      <c r="C31" s="47" t="s">
        <v>1291</v>
      </c>
      <c r="D31" s="257" t="s">
        <v>172</v>
      </c>
      <c r="E31" s="22" t="s">
        <v>701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R31" s="252"/>
    </row>
    <row r="32" spans="1:18" s="29" customFormat="1" ht="25.5" x14ac:dyDescent="0.25">
      <c r="A32" s="245">
        <f t="shared" si="0"/>
        <v>18</v>
      </c>
      <c r="B32" s="47" t="s">
        <v>922</v>
      </c>
      <c r="C32" s="47" t="s">
        <v>1291</v>
      </c>
      <c r="D32" s="257" t="s">
        <v>172</v>
      </c>
      <c r="E32" s="22" t="s">
        <v>701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R32" s="252"/>
    </row>
    <row r="33" spans="1:18" s="29" customFormat="1" ht="13.5" x14ac:dyDescent="0.25">
      <c r="A33" s="245">
        <f t="shared" si="0"/>
        <v>19</v>
      </c>
      <c r="B33" s="262" t="s">
        <v>440</v>
      </c>
      <c r="C33" s="262" t="s">
        <v>1291</v>
      </c>
      <c r="D33" s="257" t="s">
        <v>172</v>
      </c>
      <c r="E33" s="22" t="s">
        <v>1003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R33" s="252"/>
    </row>
    <row r="34" spans="1:18" s="29" customFormat="1" ht="25.5" x14ac:dyDescent="0.25">
      <c r="A34" s="245">
        <f t="shared" si="0"/>
        <v>20</v>
      </c>
      <c r="B34" s="47" t="s">
        <v>1310</v>
      </c>
      <c r="C34" s="47" t="s">
        <v>1291</v>
      </c>
      <c r="D34" s="257" t="s">
        <v>172</v>
      </c>
      <c r="E34" s="22" t="s">
        <v>1005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R34" s="252"/>
    </row>
    <row r="35" spans="1:18" s="29" customFormat="1" ht="13.5" x14ac:dyDescent="0.25">
      <c r="A35" s="245">
        <f t="shared" si="0"/>
        <v>21</v>
      </c>
      <c r="B35" s="256" t="s">
        <v>686</v>
      </c>
      <c r="C35" s="256" t="s">
        <v>1291</v>
      </c>
      <c r="D35" s="257" t="s">
        <v>1285</v>
      </c>
      <c r="E35" s="22" t="s">
        <v>701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R35" s="252"/>
    </row>
    <row r="36" spans="1:18" s="29" customFormat="1" ht="25.5" x14ac:dyDescent="0.25">
      <c r="A36" s="245">
        <f t="shared" si="0"/>
        <v>22</v>
      </c>
      <c r="B36" s="47" t="s">
        <v>687</v>
      </c>
      <c r="C36" s="47" t="s">
        <v>1291</v>
      </c>
      <c r="D36" s="257" t="s">
        <v>1285</v>
      </c>
      <c r="E36" s="22" t="s">
        <v>701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R36" s="252"/>
    </row>
    <row r="37" spans="1:18" s="29" customFormat="1" ht="13.5" x14ac:dyDescent="0.25">
      <c r="A37" s="245">
        <f t="shared" si="0"/>
        <v>23</v>
      </c>
      <c r="B37" s="259" t="s">
        <v>688</v>
      </c>
      <c r="C37" s="259" t="s">
        <v>1291</v>
      </c>
      <c r="D37" s="257" t="s">
        <v>172</v>
      </c>
      <c r="E37" s="22" t="s">
        <v>928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R37" s="252"/>
    </row>
    <row r="38" spans="1:18" s="29" customFormat="1" ht="13.5" x14ac:dyDescent="0.25">
      <c r="A38" s="245">
        <f t="shared" si="0"/>
        <v>24</v>
      </c>
      <c r="B38" s="259" t="s">
        <v>572</v>
      </c>
      <c r="C38" s="259"/>
      <c r="D38" s="257" t="s">
        <v>172</v>
      </c>
      <c r="E38" s="22" t="s">
        <v>1005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R38" s="252"/>
    </row>
    <row r="39" spans="1:18" s="29" customFormat="1" ht="13.5" x14ac:dyDescent="0.25">
      <c r="A39" s="245">
        <f t="shared" si="0"/>
        <v>25</v>
      </c>
      <c r="B39" s="258" t="s">
        <v>573</v>
      </c>
      <c r="C39" s="258" t="s">
        <v>1295</v>
      </c>
      <c r="D39" s="257" t="s">
        <v>1285</v>
      </c>
      <c r="E39" s="22" t="s">
        <v>701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R39" s="252"/>
    </row>
    <row r="40" spans="1:18" s="29" customFormat="1" ht="13.5" x14ac:dyDescent="0.25">
      <c r="A40" s="245">
        <f t="shared" si="0"/>
        <v>26</v>
      </c>
      <c r="B40" s="258" t="s">
        <v>424</v>
      </c>
      <c r="C40" s="258" t="s">
        <v>1295</v>
      </c>
      <c r="D40" s="257" t="s">
        <v>1285</v>
      </c>
      <c r="E40" s="22" t="s">
        <v>701</v>
      </c>
      <c r="F40" s="22"/>
      <c r="G40" s="22"/>
      <c r="H40" s="22"/>
      <c r="I40" s="121"/>
      <c r="J40" s="22"/>
      <c r="K40" s="22"/>
      <c r="L40" s="22"/>
      <c r="M40" s="22"/>
      <c r="N40" s="22"/>
      <c r="O40" s="22"/>
      <c r="P40" s="22"/>
      <c r="R40" s="252"/>
    </row>
    <row r="41" spans="1:18" s="29" customFormat="1" ht="13.5" x14ac:dyDescent="0.25">
      <c r="A41" s="245">
        <f t="shared" si="0"/>
        <v>27</v>
      </c>
      <c r="B41" s="258" t="s">
        <v>574</v>
      </c>
      <c r="C41" s="258"/>
      <c r="D41" s="257" t="s">
        <v>172</v>
      </c>
      <c r="E41" s="22" t="s">
        <v>1316</v>
      </c>
      <c r="F41" s="22"/>
      <c r="G41" s="22"/>
      <c r="H41" s="22"/>
      <c r="I41" s="121"/>
      <c r="J41" s="22"/>
      <c r="K41" s="22"/>
      <c r="L41" s="22"/>
      <c r="M41" s="22"/>
      <c r="N41" s="22"/>
      <c r="O41" s="22"/>
      <c r="P41" s="22"/>
      <c r="R41" s="252"/>
    </row>
    <row r="42" spans="1:18" s="29" customFormat="1" ht="13.5" x14ac:dyDescent="0.25">
      <c r="A42" s="245">
        <f t="shared" si="0"/>
        <v>28</v>
      </c>
      <c r="B42" s="258" t="s">
        <v>575</v>
      </c>
      <c r="C42" s="258"/>
      <c r="D42" s="257" t="s">
        <v>172</v>
      </c>
      <c r="E42" s="22" t="s">
        <v>577</v>
      </c>
      <c r="F42" s="22"/>
      <c r="G42" s="22"/>
      <c r="H42" s="22"/>
      <c r="I42" s="121"/>
      <c r="J42" s="22"/>
      <c r="K42" s="22"/>
      <c r="L42" s="22"/>
      <c r="M42" s="22"/>
      <c r="N42" s="22"/>
      <c r="O42" s="22"/>
      <c r="P42" s="22"/>
      <c r="R42" s="252"/>
    </row>
    <row r="43" spans="1:18" s="29" customFormat="1" ht="13.5" x14ac:dyDescent="0.25">
      <c r="A43" s="245">
        <f t="shared" si="0"/>
        <v>29</v>
      </c>
      <c r="B43" s="258" t="s">
        <v>576</v>
      </c>
      <c r="C43" s="258"/>
      <c r="D43" s="257" t="s">
        <v>172</v>
      </c>
      <c r="E43" s="22" t="s">
        <v>50</v>
      </c>
      <c r="F43" s="22"/>
      <c r="G43" s="22"/>
      <c r="H43" s="22"/>
      <c r="I43" s="121"/>
      <c r="J43" s="22"/>
      <c r="K43" s="22"/>
      <c r="L43" s="22"/>
      <c r="M43" s="22"/>
      <c r="N43" s="22"/>
      <c r="O43" s="22"/>
      <c r="P43" s="22"/>
      <c r="R43" s="252"/>
    </row>
    <row r="44" spans="1:18" s="29" customFormat="1" ht="13.5" x14ac:dyDescent="0.25">
      <c r="A44" s="245">
        <f t="shared" si="0"/>
        <v>30</v>
      </c>
      <c r="B44" s="258" t="s">
        <v>1296</v>
      </c>
      <c r="C44" s="258"/>
      <c r="D44" s="257" t="s">
        <v>172</v>
      </c>
      <c r="E44" s="22" t="s">
        <v>1003</v>
      </c>
      <c r="F44" s="22"/>
      <c r="G44" s="22"/>
      <c r="H44" s="22"/>
      <c r="I44" s="121"/>
      <c r="J44" s="22"/>
      <c r="K44" s="22"/>
      <c r="L44" s="22"/>
      <c r="M44" s="22"/>
      <c r="N44" s="22"/>
      <c r="O44" s="22"/>
      <c r="P44" s="22"/>
      <c r="R44" s="252"/>
    </row>
    <row r="45" spans="1:18" s="29" customFormat="1" ht="13.5" x14ac:dyDescent="0.25">
      <c r="A45" s="245">
        <f t="shared" si="0"/>
        <v>31</v>
      </c>
      <c r="B45" s="258" t="s">
        <v>924</v>
      </c>
      <c r="C45" s="258"/>
      <c r="D45" s="257" t="s">
        <v>172</v>
      </c>
      <c r="E45" s="22" t="s">
        <v>1005</v>
      </c>
      <c r="F45" s="22"/>
      <c r="G45" s="22"/>
      <c r="H45" s="22"/>
      <c r="I45" s="121"/>
      <c r="J45" s="22"/>
      <c r="K45" s="22"/>
      <c r="L45" s="22"/>
      <c r="M45" s="22"/>
      <c r="N45" s="22"/>
      <c r="O45" s="22"/>
      <c r="P45" s="22"/>
      <c r="R45" s="252"/>
    </row>
    <row r="46" spans="1:18" s="29" customFormat="1" ht="13.5" x14ac:dyDescent="0.25">
      <c r="A46" s="245">
        <f t="shared" si="0"/>
        <v>32</v>
      </c>
      <c r="B46" s="258" t="s">
        <v>925</v>
      </c>
      <c r="C46" s="258"/>
      <c r="D46" s="257" t="s">
        <v>172</v>
      </c>
      <c r="E46" s="22" t="s">
        <v>1003</v>
      </c>
      <c r="F46" s="22"/>
      <c r="G46" s="22"/>
      <c r="H46" s="22"/>
      <c r="I46" s="121"/>
      <c r="J46" s="22"/>
      <c r="K46" s="22"/>
      <c r="L46" s="22"/>
      <c r="M46" s="22"/>
      <c r="N46" s="22"/>
      <c r="O46" s="22"/>
      <c r="P46" s="22"/>
      <c r="R46" s="252"/>
    </row>
    <row r="47" spans="1:18" s="29" customFormat="1" ht="13.5" x14ac:dyDescent="0.25">
      <c r="A47" s="245">
        <f t="shared" si="0"/>
        <v>33</v>
      </c>
      <c r="B47" s="258" t="s">
        <v>927</v>
      </c>
      <c r="C47" s="258"/>
      <c r="D47" s="257" t="s">
        <v>172</v>
      </c>
      <c r="E47" s="22" t="s">
        <v>928</v>
      </c>
      <c r="F47" s="22"/>
      <c r="G47" s="22"/>
      <c r="H47" s="22"/>
      <c r="I47" s="121"/>
      <c r="J47" s="22"/>
      <c r="K47" s="22"/>
      <c r="L47" s="22"/>
      <c r="M47" s="22"/>
      <c r="N47" s="22"/>
      <c r="O47" s="22"/>
      <c r="P47" s="22"/>
      <c r="R47" s="252"/>
    </row>
    <row r="48" spans="1:18" s="29" customFormat="1" ht="13.5" x14ac:dyDescent="0.25">
      <c r="A48" s="245">
        <f t="shared" si="0"/>
        <v>34</v>
      </c>
      <c r="B48" s="256" t="s">
        <v>1297</v>
      </c>
      <c r="C48" s="256"/>
      <c r="D48" s="257" t="s">
        <v>172</v>
      </c>
      <c r="E48" s="22" t="s">
        <v>577</v>
      </c>
      <c r="F48" s="22"/>
      <c r="G48" s="22"/>
      <c r="H48" s="22"/>
      <c r="I48" s="121"/>
      <c r="J48" s="22"/>
      <c r="K48" s="22"/>
      <c r="L48" s="22"/>
      <c r="M48" s="22"/>
      <c r="N48" s="22"/>
      <c r="O48" s="22"/>
      <c r="P48" s="22"/>
      <c r="R48" s="252"/>
    </row>
    <row r="49" spans="1:18" s="29" customFormat="1" ht="13.5" x14ac:dyDescent="0.25">
      <c r="A49" s="245">
        <f t="shared" si="0"/>
        <v>35</v>
      </c>
      <c r="B49" s="258" t="s">
        <v>929</v>
      </c>
      <c r="C49" s="258"/>
      <c r="D49" s="257" t="s">
        <v>172</v>
      </c>
      <c r="E49" s="22" t="s">
        <v>701</v>
      </c>
      <c r="F49" s="22"/>
      <c r="G49" s="22"/>
      <c r="H49" s="22"/>
      <c r="I49" s="121"/>
      <c r="J49" s="22"/>
      <c r="K49" s="22"/>
      <c r="L49" s="22"/>
      <c r="M49" s="22"/>
      <c r="N49" s="22"/>
      <c r="O49" s="22"/>
      <c r="P49" s="22"/>
      <c r="R49" s="252"/>
    </row>
    <row r="50" spans="1:18" s="29" customFormat="1" ht="13.5" x14ac:dyDescent="0.25">
      <c r="A50" s="245">
        <f t="shared" si="0"/>
        <v>36</v>
      </c>
      <c r="B50" s="258" t="s">
        <v>425</v>
      </c>
      <c r="C50" s="258"/>
      <c r="D50" s="257" t="s">
        <v>172</v>
      </c>
      <c r="E50" s="22" t="s">
        <v>1005</v>
      </c>
      <c r="F50" s="22"/>
      <c r="G50" s="22"/>
      <c r="H50" s="22"/>
      <c r="I50" s="121"/>
      <c r="J50" s="22"/>
      <c r="K50" s="22"/>
      <c r="L50" s="22"/>
      <c r="M50" s="22"/>
      <c r="N50" s="22"/>
      <c r="O50" s="22"/>
      <c r="P50" s="22"/>
      <c r="R50" s="252"/>
    </row>
    <row r="51" spans="1:18" s="29" customFormat="1" ht="13.5" x14ac:dyDescent="0.25">
      <c r="A51" s="245">
        <f t="shared" si="0"/>
        <v>37</v>
      </c>
      <c r="B51" s="258" t="s">
        <v>930</v>
      </c>
      <c r="C51" s="258"/>
      <c r="D51" s="257" t="s">
        <v>172</v>
      </c>
      <c r="E51" s="22" t="s">
        <v>928</v>
      </c>
      <c r="F51" s="22"/>
      <c r="G51" s="22"/>
      <c r="H51" s="22"/>
      <c r="I51" s="121"/>
      <c r="J51" s="22"/>
      <c r="K51" s="22"/>
      <c r="L51" s="22"/>
      <c r="M51" s="22"/>
      <c r="N51" s="22"/>
      <c r="O51" s="22"/>
      <c r="P51" s="22"/>
      <c r="R51" s="252"/>
    </row>
    <row r="52" spans="1:18" s="29" customFormat="1" ht="13.5" x14ac:dyDescent="0.25">
      <c r="A52" s="245">
        <f t="shared" si="0"/>
        <v>38</v>
      </c>
      <c r="B52" s="258" t="s">
        <v>897</v>
      </c>
      <c r="C52" s="258"/>
      <c r="D52" s="257" t="s">
        <v>172</v>
      </c>
      <c r="E52" s="22" t="s">
        <v>1005</v>
      </c>
      <c r="F52" s="22"/>
      <c r="G52" s="22"/>
      <c r="H52" s="22"/>
      <c r="I52" s="121"/>
      <c r="J52" s="22"/>
      <c r="K52" s="22"/>
      <c r="L52" s="22"/>
      <c r="M52" s="22"/>
      <c r="N52" s="22"/>
      <c r="O52" s="22"/>
      <c r="P52" s="22"/>
      <c r="R52" s="252"/>
    </row>
    <row r="53" spans="1:18" s="29" customFormat="1" ht="13.5" x14ac:dyDescent="0.25">
      <c r="A53" s="245">
        <f t="shared" si="0"/>
        <v>39</v>
      </c>
      <c r="B53" s="256" t="s">
        <v>547</v>
      </c>
      <c r="C53" s="256"/>
      <c r="D53" s="257" t="s">
        <v>172</v>
      </c>
      <c r="E53" s="22" t="s">
        <v>701</v>
      </c>
      <c r="F53" s="22"/>
      <c r="G53" s="22"/>
      <c r="H53" s="22"/>
      <c r="I53" s="121"/>
      <c r="J53" s="22"/>
      <c r="K53" s="22"/>
      <c r="L53" s="22"/>
      <c r="M53" s="22"/>
      <c r="N53" s="22"/>
      <c r="O53" s="22"/>
      <c r="P53" s="22"/>
      <c r="R53" s="252"/>
    </row>
    <row r="54" spans="1:18" s="29" customFormat="1" ht="13.5" x14ac:dyDescent="0.25">
      <c r="A54" s="245">
        <f t="shared" si="0"/>
        <v>40</v>
      </c>
      <c r="B54" s="258" t="s">
        <v>1298</v>
      </c>
      <c r="C54" s="258"/>
      <c r="D54" s="257" t="s">
        <v>172</v>
      </c>
      <c r="E54" s="22" t="s">
        <v>701</v>
      </c>
      <c r="F54" s="22"/>
      <c r="G54" s="22"/>
      <c r="H54" s="22"/>
      <c r="I54" s="121"/>
      <c r="J54" s="22"/>
      <c r="K54" s="22"/>
      <c r="L54" s="22"/>
      <c r="M54" s="22"/>
      <c r="N54" s="22"/>
      <c r="O54" s="22"/>
      <c r="P54" s="22"/>
      <c r="R54" s="252"/>
    </row>
    <row r="55" spans="1:18" s="29" customFormat="1" ht="13.5" x14ac:dyDescent="0.25">
      <c r="A55" s="245">
        <f t="shared" si="0"/>
        <v>41</v>
      </c>
      <c r="B55" s="258" t="s">
        <v>898</v>
      </c>
      <c r="C55" s="258"/>
      <c r="D55" s="257" t="s">
        <v>172</v>
      </c>
      <c r="E55" s="22" t="s">
        <v>701</v>
      </c>
      <c r="F55" s="22"/>
      <c r="G55" s="22"/>
      <c r="H55" s="22"/>
      <c r="I55" s="121"/>
      <c r="J55" s="22"/>
      <c r="K55" s="22"/>
      <c r="L55" s="22"/>
      <c r="M55" s="22"/>
      <c r="N55" s="22"/>
      <c r="O55" s="22"/>
      <c r="P55" s="22"/>
      <c r="R55" s="252"/>
    </row>
    <row r="56" spans="1:18" s="29" customFormat="1" ht="13.5" x14ac:dyDescent="0.25">
      <c r="A56" s="245">
        <f t="shared" si="0"/>
        <v>42</v>
      </c>
      <c r="B56" s="258" t="s">
        <v>548</v>
      </c>
      <c r="C56" s="258"/>
      <c r="D56" s="257" t="s">
        <v>172</v>
      </c>
      <c r="E56" s="22" t="s">
        <v>701</v>
      </c>
      <c r="F56" s="22"/>
      <c r="G56" s="22"/>
      <c r="H56" s="22"/>
      <c r="I56" s="121"/>
      <c r="J56" s="22"/>
      <c r="K56" s="22"/>
      <c r="L56" s="22"/>
      <c r="M56" s="22"/>
      <c r="N56" s="22"/>
      <c r="O56" s="22"/>
      <c r="P56" s="22"/>
      <c r="R56" s="252"/>
    </row>
    <row r="57" spans="1:18" s="29" customFormat="1" ht="13.5" x14ac:dyDescent="0.25">
      <c r="A57" s="245">
        <f t="shared" si="0"/>
        <v>43</v>
      </c>
      <c r="B57" s="258" t="s">
        <v>899</v>
      </c>
      <c r="C57" s="258"/>
      <c r="D57" s="257" t="s">
        <v>172</v>
      </c>
      <c r="E57" s="22" t="s">
        <v>1005</v>
      </c>
      <c r="F57" s="22"/>
      <c r="G57" s="22"/>
      <c r="H57" s="22"/>
      <c r="I57" s="121"/>
      <c r="J57" s="22"/>
      <c r="K57" s="22"/>
      <c r="L57" s="22"/>
      <c r="M57" s="22"/>
      <c r="N57" s="22"/>
      <c r="O57" s="22"/>
      <c r="P57" s="22"/>
      <c r="R57" s="252"/>
    </row>
    <row r="58" spans="1:18" s="29" customFormat="1" ht="13.5" x14ac:dyDescent="0.25">
      <c r="A58" s="245">
        <f t="shared" si="0"/>
        <v>44</v>
      </c>
      <c r="B58" s="258" t="s">
        <v>550</v>
      </c>
      <c r="C58" s="258"/>
      <c r="D58" s="257" t="s">
        <v>172</v>
      </c>
      <c r="E58" s="22" t="s">
        <v>1005</v>
      </c>
      <c r="F58" s="22"/>
      <c r="G58" s="22"/>
      <c r="H58" s="22"/>
      <c r="I58" s="121"/>
      <c r="J58" s="22"/>
      <c r="K58" s="22"/>
      <c r="L58" s="22"/>
      <c r="M58" s="22"/>
      <c r="N58" s="22"/>
      <c r="O58" s="22"/>
      <c r="P58" s="22"/>
      <c r="R58" s="252"/>
    </row>
    <row r="59" spans="1:18" s="29" customFormat="1" ht="13.5" x14ac:dyDescent="0.25">
      <c r="A59" s="245">
        <f t="shared" si="0"/>
        <v>45</v>
      </c>
      <c r="B59" s="258" t="s">
        <v>551</v>
      </c>
      <c r="C59" s="258"/>
      <c r="D59" s="257" t="s">
        <v>172</v>
      </c>
      <c r="E59" s="22" t="s">
        <v>1003</v>
      </c>
      <c r="F59" s="22"/>
      <c r="G59" s="22"/>
      <c r="H59" s="22"/>
      <c r="I59" s="121"/>
      <c r="J59" s="22"/>
      <c r="K59" s="22"/>
      <c r="L59" s="22"/>
      <c r="M59" s="22"/>
      <c r="N59" s="22"/>
      <c r="O59" s="22"/>
      <c r="P59" s="22"/>
      <c r="R59" s="252"/>
    </row>
    <row r="60" spans="1:18" s="29" customFormat="1" ht="13.5" x14ac:dyDescent="0.25">
      <c r="A60" s="245">
        <f t="shared" si="0"/>
        <v>46</v>
      </c>
      <c r="B60" s="258" t="s">
        <v>552</v>
      </c>
      <c r="C60" s="258"/>
      <c r="D60" s="257" t="s">
        <v>172</v>
      </c>
      <c r="E60" s="22" t="s">
        <v>701</v>
      </c>
      <c r="F60" s="22"/>
      <c r="G60" s="22"/>
      <c r="H60" s="22"/>
      <c r="I60" s="121"/>
      <c r="J60" s="22"/>
      <c r="K60" s="22"/>
      <c r="L60" s="22"/>
      <c r="M60" s="22"/>
      <c r="N60" s="22"/>
      <c r="O60" s="22"/>
      <c r="P60" s="22"/>
      <c r="R60" s="252"/>
    </row>
    <row r="61" spans="1:18" s="29" customFormat="1" ht="13.5" x14ac:dyDescent="0.25">
      <c r="A61" s="245">
        <f t="shared" si="0"/>
        <v>47</v>
      </c>
      <c r="B61" s="258" t="s">
        <v>553</v>
      </c>
      <c r="C61" s="258"/>
      <c r="D61" s="257" t="s">
        <v>172</v>
      </c>
      <c r="E61" s="22" t="s">
        <v>701</v>
      </c>
      <c r="F61" s="22"/>
      <c r="G61" s="22"/>
      <c r="H61" s="22"/>
      <c r="I61" s="121"/>
      <c r="J61" s="22"/>
      <c r="K61" s="22"/>
      <c r="L61" s="22"/>
      <c r="M61" s="22"/>
      <c r="N61" s="22"/>
      <c r="O61" s="22"/>
      <c r="P61" s="22"/>
      <c r="R61" s="252"/>
    </row>
    <row r="62" spans="1:18" s="29" customFormat="1" ht="13.5" x14ac:dyDescent="0.25">
      <c r="A62" s="245">
        <f t="shared" si="0"/>
        <v>48</v>
      </c>
      <c r="B62" s="258" t="s">
        <v>554</v>
      </c>
      <c r="C62" s="258"/>
      <c r="D62" s="257" t="s">
        <v>172</v>
      </c>
      <c r="E62" s="22" t="s">
        <v>701</v>
      </c>
      <c r="F62" s="22"/>
      <c r="G62" s="22"/>
      <c r="H62" s="22"/>
      <c r="I62" s="121"/>
      <c r="J62" s="22"/>
      <c r="K62" s="22"/>
      <c r="L62" s="22"/>
      <c r="M62" s="22"/>
      <c r="N62" s="22"/>
      <c r="O62" s="22"/>
      <c r="P62" s="22"/>
      <c r="R62" s="252"/>
    </row>
    <row r="63" spans="1:18" s="29" customFormat="1" ht="13.5" x14ac:dyDescent="0.25">
      <c r="A63" s="245">
        <f t="shared" si="0"/>
        <v>49</v>
      </c>
      <c r="B63" s="258" t="s">
        <v>1299</v>
      </c>
      <c r="C63" s="258" t="s">
        <v>1300</v>
      </c>
      <c r="D63" s="257" t="s">
        <v>172</v>
      </c>
      <c r="E63" s="22" t="s">
        <v>944</v>
      </c>
      <c r="F63" s="22"/>
      <c r="G63" s="22"/>
      <c r="H63" s="22"/>
      <c r="I63" s="121"/>
      <c r="J63" s="22"/>
      <c r="K63" s="22"/>
      <c r="L63" s="22"/>
      <c r="M63" s="22"/>
      <c r="N63" s="22"/>
      <c r="O63" s="22"/>
      <c r="P63" s="22"/>
      <c r="R63" s="252"/>
    </row>
    <row r="64" spans="1:18" s="29" customFormat="1" ht="13.5" x14ac:dyDescent="0.25">
      <c r="A64" s="245">
        <f t="shared" si="0"/>
        <v>50</v>
      </c>
      <c r="B64" s="258" t="s">
        <v>1301</v>
      </c>
      <c r="C64" s="258" t="s">
        <v>1300</v>
      </c>
      <c r="D64" s="257" t="s">
        <v>172</v>
      </c>
      <c r="E64" s="22" t="s">
        <v>701</v>
      </c>
      <c r="F64" s="22"/>
      <c r="G64" s="22"/>
      <c r="H64" s="22"/>
      <c r="I64" s="121"/>
      <c r="J64" s="22"/>
      <c r="K64" s="22"/>
      <c r="L64" s="22"/>
      <c r="M64" s="22"/>
      <c r="N64" s="22"/>
      <c r="O64" s="22"/>
      <c r="P64" s="22"/>
      <c r="R64" s="252"/>
    </row>
    <row r="65" spans="1:18" s="29" customFormat="1" ht="13.5" x14ac:dyDescent="0.25">
      <c r="A65" s="245">
        <f t="shared" si="0"/>
        <v>51</v>
      </c>
      <c r="B65" s="258" t="s">
        <v>945</v>
      </c>
      <c r="C65" s="258" t="s">
        <v>1302</v>
      </c>
      <c r="D65" s="257" t="s">
        <v>172</v>
      </c>
      <c r="E65" s="22" t="s">
        <v>926</v>
      </c>
      <c r="F65" s="22"/>
      <c r="G65" s="22"/>
      <c r="H65" s="22"/>
      <c r="I65" s="121"/>
      <c r="J65" s="22"/>
      <c r="K65" s="22"/>
      <c r="L65" s="22"/>
      <c r="M65" s="22"/>
      <c r="N65" s="22"/>
      <c r="O65" s="22"/>
      <c r="P65" s="22"/>
      <c r="R65" s="252"/>
    </row>
    <row r="66" spans="1:18" s="29" customFormat="1" ht="13.5" x14ac:dyDescent="0.25">
      <c r="A66" s="245">
        <f t="shared" si="0"/>
        <v>52</v>
      </c>
      <c r="B66" s="256" t="s">
        <v>946</v>
      </c>
      <c r="C66" s="256" t="s">
        <v>1302</v>
      </c>
      <c r="D66" s="257" t="s">
        <v>172</v>
      </c>
      <c r="E66" s="22" t="s">
        <v>1005</v>
      </c>
      <c r="F66" s="22"/>
      <c r="G66" s="22"/>
      <c r="H66" s="22"/>
      <c r="I66" s="121"/>
      <c r="J66" s="22"/>
      <c r="K66" s="22"/>
      <c r="L66" s="22"/>
      <c r="M66" s="22"/>
      <c r="N66" s="22"/>
      <c r="O66" s="22"/>
      <c r="P66" s="22"/>
      <c r="R66" s="252"/>
    </row>
    <row r="67" spans="1:18" s="29" customFormat="1" ht="13.5" x14ac:dyDescent="0.25">
      <c r="A67" s="245">
        <f t="shared" si="0"/>
        <v>53</v>
      </c>
      <c r="B67" s="256" t="s">
        <v>947</v>
      </c>
      <c r="C67" s="256"/>
      <c r="D67" s="257" t="s">
        <v>172</v>
      </c>
      <c r="E67" s="22" t="s">
        <v>47</v>
      </c>
      <c r="F67" s="22"/>
      <c r="G67" s="22"/>
      <c r="H67" s="22"/>
      <c r="I67" s="121"/>
      <c r="J67" s="22"/>
      <c r="K67" s="22"/>
      <c r="L67" s="22"/>
      <c r="M67" s="22"/>
      <c r="N67" s="22"/>
      <c r="O67" s="22"/>
      <c r="P67" s="22"/>
      <c r="R67" s="252"/>
    </row>
    <row r="68" spans="1:18" s="29" customFormat="1" ht="13.5" x14ac:dyDescent="0.25">
      <c r="A68" s="245">
        <f t="shared" si="0"/>
        <v>54</v>
      </c>
      <c r="B68" s="256" t="s">
        <v>1058</v>
      </c>
      <c r="C68" s="256"/>
      <c r="D68" s="257" t="s">
        <v>172</v>
      </c>
      <c r="E68" s="22" t="s">
        <v>1005</v>
      </c>
      <c r="F68" s="22"/>
      <c r="G68" s="22"/>
      <c r="H68" s="22"/>
      <c r="I68" s="121"/>
      <c r="J68" s="22"/>
      <c r="K68" s="22"/>
      <c r="L68" s="22"/>
      <c r="M68" s="22"/>
      <c r="N68" s="22"/>
      <c r="O68" s="22"/>
      <c r="P68" s="22"/>
      <c r="R68" s="252"/>
    </row>
    <row r="69" spans="1:18" s="29" customFormat="1" ht="13.5" x14ac:dyDescent="0.25">
      <c r="A69" s="245">
        <f t="shared" si="0"/>
        <v>55</v>
      </c>
      <c r="B69" s="258" t="s">
        <v>221</v>
      </c>
      <c r="C69" s="258"/>
      <c r="D69" s="257" t="s">
        <v>172</v>
      </c>
      <c r="E69" s="22" t="s">
        <v>701</v>
      </c>
      <c r="F69" s="22"/>
      <c r="G69" s="22"/>
      <c r="H69" s="22"/>
      <c r="I69" s="121"/>
      <c r="J69" s="22"/>
      <c r="K69" s="22"/>
      <c r="L69" s="22"/>
      <c r="M69" s="22"/>
      <c r="N69" s="22"/>
      <c r="O69" s="22"/>
      <c r="P69" s="22"/>
      <c r="R69" s="252"/>
    </row>
    <row r="70" spans="1:18" s="29" customFormat="1" ht="13.5" x14ac:dyDescent="0.25">
      <c r="A70" s="245">
        <f t="shared" si="0"/>
        <v>56</v>
      </c>
      <c r="B70" s="258" t="s">
        <v>222</v>
      </c>
      <c r="C70" s="258"/>
      <c r="D70" s="257" t="s">
        <v>172</v>
      </c>
      <c r="E70" s="22" t="s">
        <v>701</v>
      </c>
      <c r="F70" s="22"/>
      <c r="G70" s="22"/>
      <c r="H70" s="22"/>
      <c r="I70" s="121"/>
      <c r="J70" s="22"/>
      <c r="K70" s="22"/>
      <c r="L70" s="22"/>
      <c r="M70" s="22"/>
      <c r="N70" s="22"/>
      <c r="O70" s="22"/>
      <c r="P70" s="22"/>
      <c r="R70" s="252"/>
    </row>
    <row r="71" spans="1:18" s="29" customFormat="1" ht="13.5" x14ac:dyDescent="0.25">
      <c r="A71" s="245">
        <f t="shared" si="0"/>
        <v>57</v>
      </c>
      <c r="B71" s="256" t="s">
        <v>1100</v>
      </c>
      <c r="C71" s="256"/>
      <c r="D71" s="257" t="s">
        <v>173</v>
      </c>
      <c r="E71" s="22" t="s">
        <v>928</v>
      </c>
      <c r="F71" s="22"/>
      <c r="G71" s="22"/>
      <c r="H71" s="22"/>
      <c r="I71" s="121"/>
      <c r="J71" s="22"/>
      <c r="K71" s="22"/>
      <c r="L71" s="22"/>
      <c r="M71" s="22"/>
      <c r="N71" s="22"/>
      <c r="O71" s="22"/>
      <c r="P71" s="22"/>
      <c r="R71" s="252"/>
    </row>
    <row r="72" spans="1:18" s="29" customFormat="1" ht="13.5" x14ac:dyDescent="0.25">
      <c r="A72" s="245">
        <f t="shared" si="0"/>
        <v>58</v>
      </c>
      <c r="B72" s="256" t="s">
        <v>1303</v>
      </c>
      <c r="C72" s="256"/>
      <c r="D72" s="257" t="s">
        <v>173</v>
      </c>
      <c r="E72" s="22" t="s">
        <v>49</v>
      </c>
      <c r="F72" s="22"/>
      <c r="G72" s="22"/>
      <c r="H72" s="22"/>
      <c r="I72" s="121"/>
      <c r="J72" s="22"/>
      <c r="K72" s="22"/>
      <c r="L72" s="22"/>
      <c r="M72" s="22"/>
      <c r="N72" s="22"/>
      <c r="O72" s="22"/>
      <c r="P72" s="22"/>
      <c r="R72" s="252"/>
    </row>
    <row r="73" spans="1:18" s="29" customFormat="1" ht="13.5" x14ac:dyDescent="0.25">
      <c r="A73" s="245">
        <f t="shared" si="0"/>
        <v>59</v>
      </c>
      <c r="B73" s="258" t="s">
        <v>44</v>
      </c>
      <c r="C73" s="258"/>
      <c r="D73" s="257" t="s">
        <v>173</v>
      </c>
      <c r="E73" s="22" t="s">
        <v>50</v>
      </c>
      <c r="F73" s="22"/>
      <c r="G73" s="22"/>
      <c r="H73" s="22"/>
      <c r="I73" s="121"/>
      <c r="J73" s="22"/>
      <c r="K73" s="22"/>
      <c r="L73" s="22"/>
      <c r="M73" s="22"/>
      <c r="N73" s="22"/>
      <c r="O73" s="22"/>
      <c r="P73" s="22"/>
      <c r="R73" s="252"/>
    </row>
    <row r="74" spans="1:18" s="29" customFormat="1" ht="13.5" x14ac:dyDescent="0.25">
      <c r="A74" s="245">
        <f t="shared" si="0"/>
        <v>60</v>
      </c>
      <c r="B74" s="258" t="s">
        <v>223</v>
      </c>
      <c r="C74" s="258"/>
      <c r="D74" s="257" t="s">
        <v>173</v>
      </c>
      <c r="E74" s="22" t="s">
        <v>50</v>
      </c>
      <c r="F74" s="22"/>
      <c r="G74" s="22"/>
      <c r="H74" s="22"/>
      <c r="I74" s="121"/>
      <c r="J74" s="22"/>
      <c r="K74" s="22"/>
      <c r="L74" s="22"/>
      <c r="M74" s="22"/>
      <c r="N74" s="22"/>
      <c r="O74" s="22"/>
      <c r="P74" s="22"/>
      <c r="R74" s="252"/>
    </row>
    <row r="75" spans="1:18" s="29" customFormat="1" ht="13.5" x14ac:dyDescent="0.25">
      <c r="A75" s="245">
        <f t="shared" si="0"/>
        <v>61</v>
      </c>
      <c r="B75" s="256" t="s">
        <v>1304</v>
      </c>
      <c r="C75" s="256"/>
      <c r="D75" s="257" t="s">
        <v>173</v>
      </c>
      <c r="E75" s="22" t="s">
        <v>1005</v>
      </c>
      <c r="F75" s="22"/>
      <c r="G75" s="22"/>
      <c r="H75" s="22"/>
      <c r="I75" s="121"/>
      <c r="J75" s="22"/>
      <c r="K75" s="22"/>
      <c r="L75" s="22"/>
      <c r="M75" s="22"/>
      <c r="N75" s="22"/>
      <c r="O75" s="22"/>
      <c r="P75" s="22"/>
      <c r="R75" s="252"/>
    </row>
    <row r="76" spans="1:18" s="29" customFormat="1" ht="13.5" x14ac:dyDescent="0.25">
      <c r="A76" s="245">
        <f t="shared" si="0"/>
        <v>62</v>
      </c>
      <c r="B76" s="256" t="s">
        <v>51</v>
      </c>
      <c r="C76" s="256"/>
      <c r="D76" s="257" t="s">
        <v>173</v>
      </c>
      <c r="E76" s="22" t="s">
        <v>50</v>
      </c>
      <c r="F76" s="22"/>
      <c r="G76" s="22"/>
      <c r="H76" s="22"/>
      <c r="I76" s="121"/>
      <c r="J76" s="22"/>
      <c r="K76" s="22"/>
      <c r="L76" s="22"/>
      <c r="M76" s="22"/>
      <c r="N76" s="22"/>
      <c r="O76" s="22"/>
      <c r="P76" s="22"/>
      <c r="R76" s="252"/>
    </row>
    <row r="77" spans="1:18" s="29" customFormat="1" ht="13.5" x14ac:dyDescent="0.25">
      <c r="A77" s="245">
        <f t="shared" si="0"/>
        <v>63</v>
      </c>
      <c r="B77" s="256" t="s">
        <v>224</v>
      </c>
      <c r="C77" s="256"/>
      <c r="D77" s="257" t="s">
        <v>173</v>
      </c>
      <c r="E77" s="22" t="s">
        <v>49</v>
      </c>
      <c r="F77" s="22"/>
      <c r="G77" s="22"/>
      <c r="H77" s="22"/>
      <c r="I77" s="121"/>
      <c r="J77" s="22"/>
      <c r="K77" s="22"/>
      <c r="L77" s="22"/>
      <c r="M77" s="22"/>
      <c r="N77" s="22"/>
      <c r="O77" s="22"/>
      <c r="P77" s="22"/>
      <c r="R77" s="252"/>
    </row>
    <row r="78" spans="1:18" s="29" customFormat="1" ht="13.5" x14ac:dyDescent="0.25">
      <c r="A78" s="245">
        <f t="shared" si="0"/>
        <v>64</v>
      </c>
      <c r="B78" s="256" t="s">
        <v>52</v>
      </c>
      <c r="C78" s="256"/>
      <c r="D78" s="257" t="s">
        <v>173</v>
      </c>
      <c r="E78" s="260" t="s">
        <v>577</v>
      </c>
      <c r="F78" s="22"/>
      <c r="G78" s="22"/>
      <c r="H78" s="22"/>
      <c r="I78" s="121"/>
      <c r="J78" s="22"/>
      <c r="K78" s="22"/>
      <c r="L78" s="22"/>
      <c r="M78" s="22"/>
      <c r="N78" s="22"/>
      <c r="O78" s="22"/>
      <c r="P78" s="22"/>
      <c r="R78" s="252"/>
    </row>
    <row r="79" spans="1:18" s="29" customFormat="1" ht="13.5" x14ac:dyDescent="0.25">
      <c r="A79" s="245">
        <f t="shared" si="0"/>
        <v>65</v>
      </c>
      <c r="B79" s="256" t="s">
        <v>225</v>
      </c>
      <c r="C79" s="256"/>
      <c r="D79" s="257" t="s">
        <v>173</v>
      </c>
      <c r="E79" s="260" t="s">
        <v>50</v>
      </c>
      <c r="F79" s="22"/>
      <c r="G79" s="22"/>
      <c r="H79" s="22"/>
      <c r="I79" s="121"/>
      <c r="J79" s="22"/>
      <c r="K79" s="22"/>
      <c r="L79" s="22"/>
      <c r="M79" s="22"/>
      <c r="N79" s="22"/>
      <c r="O79" s="22"/>
      <c r="P79" s="22"/>
      <c r="R79" s="252"/>
    </row>
    <row r="80" spans="1:18" s="29" customFormat="1" ht="13.5" x14ac:dyDescent="0.25">
      <c r="A80" s="245">
        <f t="shared" si="0"/>
        <v>66</v>
      </c>
      <c r="B80" s="256" t="s">
        <v>53</v>
      </c>
      <c r="C80" s="256"/>
      <c r="D80" s="257" t="s">
        <v>1285</v>
      </c>
      <c r="E80" s="260" t="s">
        <v>50</v>
      </c>
      <c r="F80" s="22"/>
      <c r="G80" s="22"/>
      <c r="H80" s="22"/>
      <c r="I80" s="121"/>
      <c r="J80" s="22"/>
      <c r="K80" s="22"/>
      <c r="L80" s="22"/>
      <c r="M80" s="22"/>
      <c r="N80" s="22"/>
      <c r="O80" s="22"/>
      <c r="P80" s="22"/>
      <c r="R80" s="252"/>
    </row>
    <row r="81" spans="1:18" s="29" customFormat="1" ht="13.5" x14ac:dyDescent="0.25">
      <c r="A81" s="245">
        <f t="shared" ref="A81:A93" si="1">A80+1</f>
        <v>67</v>
      </c>
      <c r="B81" s="256" t="s">
        <v>54</v>
      </c>
      <c r="C81" s="256"/>
      <c r="D81" s="257" t="s">
        <v>1285</v>
      </c>
      <c r="E81" s="260" t="s">
        <v>1003</v>
      </c>
      <c r="F81" s="22"/>
      <c r="G81" s="22"/>
      <c r="H81" s="22"/>
      <c r="I81" s="121"/>
      <c r="J81" s="22"/>
      <c r="K81" s="22"/>
      <c r="L81" s="22"/>
      <c r="M81" s="22"/>
      <c r="N81" s="22"/>
      <c r="O81" s="22"/>
      <c r="P81" s="22"/>
      <c r="R81" s="252"/>
    </row>
    <row r="82" spans="1:18" s="29" customFormat="1" ht="13.5" x14ac:dyDescent="0.25">
      <c r="A82" s="245">
        <f t="shared" si="1"/>
        <v>68</v>
      </c>
      <c r="B82" s="256" t="s">
        <v>55</v>
      </c>
      <c r="C82" s="256"/>
      <c r="D82" s="257" t="s">
        <v>1285</v>
      </c>
      <c r="E82" s="260" t="s">
        <v>50</v>
      </c>
      <c r="F82" s="22"/>
      <c r="G82" s="22"/>
      <c r="H82" s="22"/>
      <c r="I82" s="121"/>
      <c r="J82" s="22"/>
      <c r="K82" s="22"/>
      <c r="L82" s="22"/>
      <c r="M82" s="22"/>
      <c r="N82" s="22"/>
      <c r="O82" s="22"/>
      <c r="P82" s="22"/>
      <c r="R82" s="252"/>
    </row>
    <row r="83" spans="1:18" s="29" customFormat="1" ht="13.5" x14ac:dyDescent="0.25">
      <c r="A83" s="245">
        <f t="shared" si="1"/>
        <v>69</v>
      </c>
      <c r="B83" s="256" t="s">
        <v>56</v>
      </c>
      <c r="C83" s="256"/>
      <c r="D83" s="257" t="s">
        <v>1285</v>
      </c>
      <c r="E83" s="260" t="s">
        <v>57</v>
      </c>
      <c r="F83" s="22"/>
      <c r="G83" s="22"/>
      <c r="H83" s="22"/>
      <c r="I83" s="121"/>
      <c r="J83" s="22"/>
      <c r="K83" s="22"/>
      <c r="L83" s="22"/>
      <c r="M83" s="22"/>
      <c r="N83" s="22"/>
      <c r="O83" s="22"/>
      <c r="P83" s="22"/>
      <c r="R83" s="252"/>
    </row>
    <row r="84" spans="1:18" s="29" customFormat="1" ht="13.5" x14ac:dyDescent="0.25">
      <c r="A84" s="245">
        <f t="shared" si="1"/>
        <v>70</v>
      </c>
      <c r="B84" s="256" t="s">
        <v>1317</v>
      </c>
      <c r="C84" s="256"/>
      <c r="D84" s="257" t="s">
        <v>1169</v>
      </c>
      <c r="E84" s="260" t="s">
        <v>928</v>
      </c>
      <c r="F84" s="22"/>
      <c r="G84" s="22"/>
      <c r="H84" s="22"/>
      <c r="I84" s="121"/>
      <c r="J84" s="22"/>
      <c r="K84" s="22"/>
      <c r="L84" s="22"/>
      <c r="M84" s="22"/>
      <c r="N84" s="22"/>
      <c r="O84" s="22"/>
      <c r="P84" s="22"/>
      <c r="R84" s="252"/>
    </row>
    <row r="85" spans="1:18" s="29" customFormat="1" ht="13.5" x14ac:dyDescent="0.25">
      <c r="A85" s="245">
        <f t="shared" si="1"/>
        <v>71</v>
      </c>
      <c r="B85" s="256" t="s">
        <v>1306</v>
      </c>
      <c r="C85" s="256"/>
      <c r="D85" s="257" t="s">
        <v>1169</v>
      </c>
      <c r="E85" s="260" t="s">
        <v>1005</v>
      </c>
      <c r="F85" s="22"/>
      <c r="G85" s="22"/>
      <c r="H85" s="22"/>
      <c r="I85" s="121"/>
      <c r="J85" s="22"/>
      <c r="K85" s="22"/>
      <c r="L85" s="22"/>
      <c r="M85" s="22"/>
      <c r="N85" s="22"/>
      <c r="O85" s="22"/>
      <c r="P85" s="22"/>
      <c r="R85" s="252"/>
    </row>
    <row r="86" spans="1:18" s="29" customFormat="1" ht="13.5" x14ac:dyDescent="0.25">
      <c r="A86" s="245">
        <f t="shared" si="1"/>
        <v>72</v>
      </c>
      <c r="B86" s="256" t="s">
        <v>59</v>
      </c>
      <c r="C86" s="256"/>
      <c r="D86" s="257" t="s">
        <v>173</v>
      </c>
      <c r="E86" s="260" t="s">
        <v>60</v>
      </c>
      <c r="F86" s="22"/>
      <c r="G86" s="22"/>
      <c r="H86" s="22"/>
      <c r="I86" s="121"/>
      <c r="J86" s="22"/>
      <c r="K86" s="22"/>
      <c r="L86" s="22"/>
      <c r="M86" s="22"/>
      <c r="N86" s="22"/>
      <c r="O86" s="22"/>
      <c r="P86" s="22"/>
      <c r="R86" s="252"/>
    </row>
    <row r="87" spans="1:18" s="29" customFormat="1" ht="13.5" x14ac:dyDescent="0.25">
      <c r="A87" s="245">
        <f t="shared" si="1"/>
        <v>73</v>
      </c>
      <c r="B87" s="256" t="s">
        <v>61</v>
      </c>
      <c r="C87" s="256"/>
      <c r="D87" s="257" t="s">
        <v>173</v>
      </c>
      <c r="E87" s="260" t="s">
        <v>50</v>
      </c>
      <c r="F87" s="22"/>
      <c r="G87" s="22"/>
      <c r="H87" s="22"/>
      <c r="I87" s="121"/>
      <c r="J87" s="22"/>
      <c r="K87" s="22"/>
      <c r="L87" s="22"/>
      <c r="M87" s="22"/>
      <c r="N87" s="22"/>
      <c r="O87" s="22"/>
      <c r="P87" s="22"/>
      <c r="R87" s="252"/>
    </row>
    <row r="88" spans="1:18" s="29" customFormat="1" ht="13.5" x14ac:dyDescent="0.25">
      <c r="A88" s="245">
        <f t="shared" si="1"/>
        <v>74</v>
      </c>
      <c r="B88" s="256" t="s">
        <v>62</v>
      </c>
      <c r="C88" s="256"/>
      <c r="D88" s="257" t="s">
        <v>173</v>
      </c>
      <c r="E88" s="260" t="s">
        <v>50</v>
      </c>
      <c r="F88" s="22"/>
      <c r="G88" s="22"/>
      <c r="H88" s="22"/>
      <c r="I88" s="121"/>
      <c r="J88" s="22"/>
      <c r="K88" s="22"/>
      <c r="L88" s="22"/>
      <c r="M88" s="22"/>
      <c r="N88" s="22"/>
      <c r="O88" s="22"/>
      <c r="P88" s="22"/>
      <c r="R88" s="252"/>
    </row>
    <row r="89" spans="1:18" s="29" customFormat="1" ht="13.5" x14ac:dyDescent="0.25">
      <c r="A89" s="245">
        <f t="shared" si="1"/>
        <v>75</v>
      </c>
      <c r="B89" s="256" t="s">
        <v>63</v>
      </c>
      <c r="C89" s="256"/>
      <c r="D89" s="257" t="s">
        <v>173</v>
      </c>
      <c r="E89" s="260" t="s">
        <v>1005</v>
      </c>
      <c r="F89" s="22"/>
      <c r="G89" s="22"/>
      <c r="H89" s="22"/>
      <c r="I89" s="121"/>
      <c r="J89" s="22"/>
      <c r="K89" s="22"/>
      <c r="L89" s="22"/>
      <c r="M89" s="22"/>
      <c r="N89" s="22"/>
      <c r="O89" s="22"/>
      <c r="P89" s="22"/>
      <c r="R89" s="252"/>
    </row>
    <row r="90" spans="1:18" s="29" customFormat="1" ht="13.5" x14ac:dyDescent="0.25">
      <c r="A90" s="245">
        <f t="shared" si="1"/>
        <v>76</v>
      </c>
      <c r="B90" s="256" t="s">
        <v>64</v>
      </c>
      <c r="C90" s="256"/>
      <c r="D90" s="257" t="s">
        <v>173</v>
      </c>
      <c r="E90" s="260" t="s">
        <v>50</v>
      </c>
      <c r="F90" s="22"/>
      <c r="G90" s="22"/>
      <c r="H90" s="22"/>
      <c r="I90" s="121"/>
      <c r="J90" s="22"/>
      <c r="K90" s="22"/>
      <c r="L90" s="22"/>
      <c r="M90" s="22"/>
      <c r="N90" s="22"/>
      <c r="O90" s="22"/>
      <c r="P90" s="22"/>
      <c r="R90" s="252"/>
    </row>
    <row r="91" spans="1:18" s="29" customFormat="1" ht="13.5" x14ac:dyDescent="0.25">
      <c r="A91" s="245">
        <f t="shared" si="1"/>
        <v>77</v>
      </c>
      <c r="B91" s="261" t="s">
        <v>226</v>
      </c>
      <c r="C91" s="261"/>
      <c r="D91" s="257" t="s">
        <v>173</v>
      </c>
      <c r="E91" s="260" t="s">
        <v>49</v>
      </c>
      <c r="F91" s="22"/>
      <c r="G91" s="22"/>
      <c r="H91" s="22"/>
      <c r="I91" s="121"/>
      <c r="J91" s="22"/>
      <c r="K91" s="22"/>
      <c r="L91" s="22"/>
      <c r="M91" s="22"/>
      <c r="N91" s="22"/>
      <c r="O91" s="22"/>
      <c r="P91" s="22"/>
      <c r="R91" s="252"/>
    </row>
    <row r="92" spans="1:18" s="29" customFormat="1" ht="13.5" x14ac:dyDescent="0.25">
      <c r="A92" s="245">
        <f t="shared" si="1"/>
        <v>78</v>
      </c>
      <c r="B92" s="256" t="s">
        <v>696</v>
      </c>
      <c r="C92" s="256"/>
      <c r="D92" s="257" t="s">
        <v>1307</v>
      </c>
      <c r="E92" s="260">
        <v>3</v>
      </c>
      <c r="F92" s="22"/>
      <c r="G92" s="22"/>
      <c r="H92" s="22"/>
      <c r="I92" s="121"/>
      <c r="J92" s="22"/>
      <c r="K92" s="22"/>
      <c r="L92" s="22"/>
      <c r="M92" s="22"/>
      <c r="N92" s="22"/>
      <c r="O92" s="22"/>
      <c r="P92" s="22"/>
      <c r="R92" s="252"/>
    </row>
    <row r="93" spans="1:18" s="29" customFormat="1" ht="13.5" x14ac:dyDescent="0.25">
      <c r="A93" s="245">
        <f t="shared" si="1"/>
        <v>79</v>
      </c>
      <c r="B93" s="26" t="s">
        <v>697</v>
      </c>
      <c r="C93" s="26"/>
      <c r="D93" s="24" t="s">
        <v>698</v>
      </c>
      <c r="E93" s="121" t="s">
        <v>1003</v>
      </c>
      <c r="F93" s="22"/>
      <c r="G93" s="22"/>
      <c r="H93" s="22"/>
      <c r="I93" s="121"/>
      <c r="J93" s="22"/>
      <c r="K93" s="22"/>
      <c r="L93" s="22"/>
      <c r="M93" s="22"/>
      <c r="N93" s="22"/>
      <c r="O93" s="22"/>
      <c r="P93" s="22"/>
      <c r="R93" s="252"/>
    </row>
    <row r="94" spans="1:18" x14ac:dyDescent="0.2">
      <c r="A94" s="13"/>
      <c r="B94" s="247" t="s">
        <v>1051</v>
      </c>
      <c r="C94" s="247"/>
      <c r="D94" s="11"/>
      <c r="E94" s="145"/>
      <c r="F94" s="20"/>
      <c r="G94" s="20"/>
      <c r="H94" s="17"/>
      <c r="I94" s="17"/>
      <c r="J94" s="17"/>
      <c r="K94" s="17"/>
      <c r="L94" s="20"/>
      <c r="M94" s="20"/>
      <c r="N94" s="20"/>
      <c r="O94" s="20"/>
      <c r="P94" s="20"/>
    </row>
    <row r="95" spans="1:18" x14ac:dyDescent="0.2">
      <c r="A95" s="13"/>
      <c r="B95" s="253" t="s">
        <v>1052</v>
      </c>
      <c r="C95" s="253"/>
      <c r="D95" s="248"/>
      <c r="E95" s="145"/>
      <c r="F95" s="20"/>
      <c r="G95" s="20"/>
      <c r="H95" s="17"/>
      <c r="I95" s="17"/>
      <c r="J95" s="17"/>
      <c r="K95" s="17"/>
      <c r="L95" s="20"/>
      <c r="M95" s="20"/>
      <c r="N95" s="20"/>
      <c r="O95" s="20"/>
      <c r="P95" s="20"/>
    </row>
    <row r="96" spans="1:18" x14ac:dyDescent="0.2">
      <c r="A96" s="13"/>
      <c r="B96" s="48" t="s">
        <v>1053</v>
      </c>
      <c r="C96" s="48"/>
      <c r="D96" s="11"/>
      <c r="E96" s="145"/>
      <c r="F96" s="20"/>
      <c r="G96" s="20"/>
      <c r="H96" s="17"/>
      <c r="I96" s="17"/>
      <c r="J96" s="17"/>
      <c r="K96" s="17"/>
      <c r="L96" s="20"/>
      <c r="M96" s="20"/>
      <c r="N96" s="20"/>
      <c r="O96" s="20"/>
      <c r="P96" s="20"/>
    </row>
    <row r="97" spans="2:16" x14ac:dyDescent="0.2">
      <c r="E97" s="54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</row>
    <row r="98" spans="2:16" x14ac:dyDescent="0.2">
      <c r="E98" s="54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</row>
    <row r="99" spans="2:16" x14ac:dyDescent="0.2">
      <c r="E99" s="54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</row>
    <row r="100" spans="2:16" s="31" customFormat="1" ht="18" x14ac:dyDescent="0.2">
      <c r="B100" s="217" t="s">
        <v>1340</v>
      </c>
      <c r="D100" s="218"/>
      <c r="F100" s="217" t="s">
        <v>1342</v>
      </c>
      <c r="G100" s="217"/>
      <c r="H100" s="218"/>
      <c r="I100" s="218"/>
      <c r="J100" s="219"/>
      <c r="K100" s="219"/>
      <c r="L100" s="219"/>
      <c r="M100" s="219"/>
      <c r="N100" s="219"/>
      <c r="O100" s="219"/>
    </row>
    <row r="101" spans="2:16" s="31" customFormat="1" ht="18" x14ac:dyDescent="0.2">
      <c r="B101" s="220" t="s">
        <v>1132</v>
      </c>
      <c r="D101" s="221"/>
      <c r="E101" s="219"/>
      <c r="F101" s="222"/>
      <c r="G101" s="222"/>
      <c r="J101" s="220" t="s">
        <v>1132</v>
      </c>
      <c r="K101" s="219"/>
      <c r="L101" s="223"/>
      <c r="M101" s="223"/>
      <c r="N101" s="223"/>
      <c r="O101" s="219"/>
    </row>
    <row r="102" spans="2:16" s="31" customFormat="1" x14ac:dyDescent="0.2">
      <c r="B102" s="220"/>
      <c r="D102" s="221"/>
      <c r="E102" s="219"/>
      <c r="H102" s="224"/>
      <c r="I102" s="224"/>
      <c r="J102" s="219"/>
      <c r="K102" s="219"/>
      <c r="L102" s="223"/>
      <c r="M102" s="223"/>
      <c r="N102" s="223"/>
      <c r="O102" s="219"/>
    </row>
    <row r="103" spans="2:16" s="31" customFormat="1" x14ac:dyDescent="0.2">
      <c r="B103" s="217" t="s">
        <v>1341</v>
      </c>
      <c r="D103" s="224"/>
      <c r="E103" s="219"/>
      <c r="F103" s="217" t="s">
        <v>1343</v>
      </c>
      <c r="G103" s="217"/>
      <c r="H103" s="219"/>
      <c r="I103" s="219"/>
      <c r="J103" s="219"/>
      <c r="K103" s="219"/>
      <c r="L103" s="223"/>
      <c r="M103" s="223"/>
      <c r="N103" s="223"/>
      <c r="O103" s="219"/>
    </row>
  </sheetData>
  <mergeCells count="20">
    <mergeCell ref="N12:N14"/>
    <mergeCell ref="O12:O14"/>
    <mergeCell ref="A1:P1"/>
    <mergeCell ref="A2:P2"/>
    <mergeCell ref="M8:N8"/>
    <mergeCell ref="A11:A14"/>
    <mergeCell ref="D11:D14"/>
    <mergeCell ref="E11:E14"/>
    <mergeCell ref="F11:K11"/>
    <mergeCell ref="L11:P11"/>
    <mergeCell ref="F12:F14"/>
    <mergeCell ref="P12:P14"/>
    <mergeCell ref="G12:G14"/>
    <mergeCell ref="H12:H14"/>
    <mergeCell ref="I12:I14"/>
    <mergeCell ref="J12:J14"/>
    <mergeCell ref="K12:K14"/>
    <mergeCell ref="B11:C14"/>
    <mergeCell ref="L12:L14"/>
    <mergeCell ref="M12:M14"/>
  </mergeCells>
  <phoneticPr fontId="2" type="noConversion"/>
  <pageMargins left="0.75" right="0.75" top="0.38" bottom="0.65" header="0.23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buvn tame</vt:lpstr>
      <vt:lpstr>kops1</vt:lpstr>
      <vt:lpstr>buvd1-1</vt:lpstr>
      <vt:lpstr>udv1-2</vt:lpstr>
      <vt:lpstr>kan-1-3</vt:lpstr>
      <vt:lpstr>dren 1-4</vt:lpstr>
      <vt:lpstr>apk1-5</vt:lpstr>
      <vt:lpstr>s m 1-6</vt:lpstr>
      <vt:lpstr>s m1-7</vt:lpstr>
      <vt:lpstr>vent1-8</vt:lpstr>
      <vt:lpstr>silt apg1-9</vt:lpstr>
      <vt:lpstr>aukst1-10</vt:lpstr>
      <vt:lpstr>el1-11</vt:lpstr>
      <vt:lpstr>zib1-12</vt:lpstr>
      <vt:lpstr>uas1-13</vt:lpstr>
      <vt:lpstr>vs1-14</vt:lpstr>
      <vt:lpstr>aps1-15</vt:lpstr>
      <vt:lpstr>ieb meb1-16</vt:lpstr>
      <vt:lpstr>Dazadi 1-17</vt:lpstr>
      <vt:lpstr>kop 2</vt:lpstr>
      <vt:lpstr>buv 2-1</vt:lpstr>
      <vt:lpstr>udv2-2</vt:lpstr>
      <vt:lpstr> kan2-3</vt:lpstr>
      <vt:lpstr>t kan 2-4</vt:lpstr>
      <vt:lpstr>apkure2-5</vt:lpstr>
      <vt:lpstr>sm 2-6</vt:lpstr>
      <vt:lpstr>vent2-7</vt:lpstr>
      <vt:lpstr>sapg2-8</vt:lpstr>
      <vt:lpstr>sasp v vadi 2-9</vt:lpstr>
      <vt:lpstr>el2-10</vt:lpstr>
      <vt:lpstr>zib2-11</vt:lpstr>
      <vt:lpstr>UAS2-12</vt:lpstr>
      <vt:lpstr>vs2-13</vt:lpstr>
      <vt:lpstr>apsardze2-14</vt:lpstr>
      <vt:lpstr>ieb meb 2-15</vt:lpstr>
      <vt:lpstr>Dazadi 2-16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</dc:creator>
  <cp:lastModifiedBy>Raivis</cp:lastModifiedBy>
  <cp:lastPrinted>2013-06-01T14:08:40Z</cp:lastPrinted>
  <dcterms:created xsi:type="dcterms:W3CDTF">1996-10-14T23:33:28Z</dcterms:created>
  <dcterms:modified xsi:type="dcterms:W3CDTF">2013-07-16T09:59:41Z</dcterms:modified>
</cp:coreProperties>
</file>