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5820" windowWidth="18540" windowHeight="6225" tabRatio="680" activeTab="1"/>
  </bookViews>
  <sheets>
    <sheet name="buvn tame" sheetId="61" r:id="rId1"/>
    <sheet name="kop 2" sheetId="31" r:id="rId2"/>
    <sheet name="buv 2-1" sheetId="1" r:id="rId3"/>
    <sheet name="udv2-2" sheetId="28" r:id="rId4"/>
    <sheet name=" kan2-3" sheetId="29" r:id="rId5"/>
    <sheet name="apkure2-4" sheetId="27" r:id="rId6"/>
    <sheet name="vent2-5" sheetId="24" r:id="rId7"/>
    <sheet name="el2-6" sheetId="2" r:id="rId8"/>
    <sheet name="UAS2-7" sheetId="18" r:id="rId9"/>
    <sheet name="vs2-8" sheetId="32" r:id="rId10"/>
    <sheet name="apsardze2-9" sheetId="33" r:id="rId11"/>
    <sheet name="Dazadi 2-10" sheetId="81" r:id="rId12"/>
  </sheets>
  <definedNames>
    <definedName name="_xlnm.Print_Titles" localSheetId="11">'Dazadi 2-10'!#REF!</definedName>
  </definedNames>
  <calcPr calcId="145621"/>
</workbook>
</file>

<file path=xl/calcChain.xml><?xml version="1.0" encoding="utf-8"?>
<calcChain xmlns="http://schemas.openxmlformats.org/spreadsheetml/2006/main">
  <c r="A17" i="32" l="1"/>
  <c r="A18" i="32" s="1"/>
  <c r="A19" i="32" s="1"/>
  <c r="A20" i="32" s="1"/>
  <c r="A21" i="32" s="1"/>
  <c r="A22" i="32" s="1"/>
  <c r="A23" i="32" s="1"/>
  <c r="A24" i="32" s="1"/>
  <c r="A25" i="32" s="1"/>
  <c r="A17" i="18"/>
  <c r="A18" i="18"/>
  <c r="A19" i="18"/>
  <c r="A20" i="18" s="1"/>
  <c r="A21" i="18" s="1"/>
  <c r="A22" i="18" s="1"/>
  <c r="A24" i="18" s="1"/>
  <c r="A25" i="18" s="1"/>
  <c r="A26" i="18" s="1"/>
  <c r="A27" i="18" s="1"/>
  <c r="A16" i="18"/>
  <c r="A17" i="24"/>
  <c r="A18" i="24"/>
  <c r="A19" i="24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16" i="24"/>
  <c r="A17" i="27"/>
  <c r="A18" i="27"/>
  <c r="A19" i="27"/>
  <c r="A20" i="27" s="1"/>
  <c r="A21" i="27" s="1"/>
  <c r="A22" i="27" s="1"/>
  <c r="A23" i="27" s="1"/>
  <c r="A24" i="27" s="1"/>
  <c r="A25" i="27" s="1"/>
  <c r="A26" i="27" s="1"/>
  <c r="A27" i="27" s="1"/>
  <c r="A28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16" i="1"/>
  <c r="A17" i="1" s="1"/>
  <c r="A18" i="1" s="1"/>
  <c r="A19" i="1" s="1"/>
  <c r="A20" i="1" s="1"/>
  <c r="A21" i="1" s="1"/>
  <c r="A22" i="1" s="1"/>
  <c r="A23" i="1" s="1"/>
  <c r="A24" i="1" s="1"/>
  <c r="I9" i="8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9" i="1" s="1"/>
  <c r="A120" i="1" s="1"/>
  <c r="A121" i="1" s="1"/>
  <c r="A122" i="1" s="1"/>
  <c r="A123" i="1" s="1"/>
  <c r="A124" i="1" s="1"/>
  <c r="A125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40" i="1" s="1"/>
  <c r="A141" i="1" s="1"/>
  <c r="A142" i="1" s="1"/>
  <c r="A143" i="1" s="1"/>
  <c r="A144" i="1" s="1"/>
  <c r="A145" i="1" s="1"/>
  <c r="I9" i="32"/>
  <c r="I9" i="18"/>
  <c r="M9" i="27"/>
  <c r="A23" i="28" l="1"/>
  <c r="A24" i="28" s="1"/>
  <c r="A25" i="28" s="1"/>
  <c r="A26" i="28" s="1"/>
  <c r="A27" i="28" s="1"/>
  <c r="A16" i="27" l="1"/>
  <c r="D71" i="1" l="1"/>
  <c r="D135" i="1"/>
  <c r="D134" i="1"/>
  <c r="D125" i="1"/>
  <c r="D124" i="1"/>
  <c r="D123" i="1"/>
  <c r="D119" i="1"/>
  <c r="D121" i="1" s="1"/>
  <c r="D122" i="1" s="1"/>
  <c r="D117" i="1"/>
  <c r="D113" i="1"/>
  <c r="D111" i="1"/>
  <c r="D112" i="1" s="1"/>
  <c r="D108" i="1"/>
  <c r="D103" i="1"/>
  <c r="D100" i="1"/>
  <c r="D98" i="1"/>
  <c r="D97" i="1"/>
  <c r="D96" i="1"/>
  <c r="D95" i="1"/>
  <c r="D89" i="1"/>
  <c r="D85" i="1"/>
  <c r="D82" i="1"/>
  <c r="D81" i="1"/>
  <c r="D80" i="1"/>
  <c r="D75" i="1"/>
  <c r="D66" i="1"/>
  <c r="D65" i="1"/>
  <c r="D64" i="1"/>
  <c r="D58" i="1"/>
  <c r="D54" i="1"/>
  <c r="D50" i="1"/>
  <c r="D49" i="1"/>
  <c r="D48" i="1"/>
  <c r="D42" i="1"/>
  <c r="D38" i="1"/>
  <c r="D34" i="1"/>
  <c r="D33" i="1"/>
  <c r="D32" i="1"/>
  <c r="D74" i="1" l="1"/>
  <c r="D43" i="1"/>
  <c r="D69" i="1"/>
  <c r="D104" i="1"/>
  <c r="D128" i="1"/>
  <c r="D59" i="1"/>
  <c r="D90" i="1"/>
  <c r="D120" i="1"/>
  <c r="D73" i="1" l="1"/>
  <c r="D130" i="1"/>
  <c r="D105" i="1"/>
  <c r="D131" i="1"/>
  <c r="D129" i="1"/>
  <c r="I8" i="81" l="1"/>
  <c r="I8" i="32" l="1"/>
  <c r="I8" i="18" l="1"/>
  <c r="M8" i="27" l="1"/>
</calcChain>
</file>

<file path=xl/sharedStrings.xml><?xml version="1.0" encoding="utf-8"?>
<sst xmlns="http://schemas.openxmlformats.org/spreadsheetml/2006/main" count="1100" uniqueCount="357">
  <si>
    <t xml:space="preserve">Apmesto sienu gruntēšana un krāsošana </t>
  </si>
  <si>
    <t>mēn</t>
  </si>
  <si>
    <t xml:space="preserve">Jumts </t>
  </si>
  <si>
    <t>_________________________</t>
  </si>
  <si>
    <t>(pasūtītāja paraksts un tā atšifrējums)</t>
  </si>
  <si>
    <t>Z.v.</t>
  </si>
  <si>
    <t>_____.gada ____.________________</t>
  </si>
  <si>
    <t>Gaisa vadi no cinkotā tērauda Ø 100</t>
  </si>
  <si>
    <t>Gaisa vadi no cinkotā tērauda Ø 125</t>
  </si>
  <si>
    <t>Gaisa vadi no cinkotā tērauda Ø 160</t>
  </si>
  <si>
    <t>Gaisa vadi no cinkotā tērauda Ø 200</t>
  </si>
  <si>
    <t>Gaisa vadi no cinkotā tērauda Ø 250</t>
  </si>
  <si>
    <t>Gaisa vadi no cinkotā tērauda Ø 315</t>
  </si>
  <si>
    <t>Gaisa vadi no cinkotā tērauda Ø 500</t>
  </si>
  <si>
    <t>Lokālā tāme Nr. 2-1</t>
  </si>
  <si>
    <t>darba samaksas likme(Ls)</t>
  </si>
  <si>
    <t>darba alga(Ls)</t>
  </si>
  <si>
    <t>materiāli(Ls)</t>
  </si>
  <si>
    <t>meh.Ls</t>
  </si>
  <si>
    <t>kopā(Ls)</t>
  </si>
  <si>
    <t>D.ietilp.c/h</t>
  </si>
  <si>
    <t>darba alga Ls</t>
  </si>
  <si>
    <t>materiāli Ls</t>
  </si>
  <si>
    <t>summa Ls</t>
  </si>
  <si>
    <t>laika</t>
  </si>
  <si>
    <t>likme</t>
  </si>
  <si>
    <t>alga</t>
  </si>
  <si>
    <t>n.c/st</t>
  </si>
  <si>
    <t>Ls/st</t>
  </si>
  <si>
    <t>Skaņas izolācijas izveidošana 30 mm</t>
  </si>
  <si>
    <t>gab.</t>
  </si>
  <si>
    <t>m</t>
  </si>
  <si>
    <t>Būvniecības koptāme</t>
  </si>
  <si>
    <t>Tāmes</t>
  </si>
  <si>
    <t>Objekta nosaukums</t>
  </si>
  <si>
    <t>Tāmes izmaksas Ls</t>
  </si>
  <si>
    <t>Nr</t>
  </si>
  <si>
    <t>Kopā</t>
  </si>
  <si>
    <t>Kopā būvniecības izmaksas</t>
  </si>
  <si>
    <t>Tāmes izmaksas</t>
  </si>
  <si>
    <t>Darbu nosaukums</t>
  </si>
  <si>
    <t>Mērv</t>
  </si>
  <si>
    <t>Daudz</t>
  </si>
  <si>
    <t>Vienības izmaksas</t>
  </si>
  <si>
    <t>Kopā uz visu apjomu</t>
  </si>
  <si>
    <t>laika norma (c/h)</t>
  </si>
  <si>
    <t>Materiālu transporta izdevumi</t>
  </si>
  <si>
    <t>Stiprinājumi</t>
  </si>
  <si>
    <t>Pavisam kopā</t>
  </si>
  <si>
    <t>kpl</t>
  </si>
  <si>
    <t>m³</t>
  </si>
  <si>
    <t>gb</t>
  </si>
  <si>
    <t>m²</t>
  </si>
  <si>
    <t>Kopējā darbietilpība, c/h</t>
  </si>
  <si>
    <t>Kods, tāmes Nr.</t>
  </si>
  <si>
    <t>Darba veids vai konstruktīvā elementa nosaukums</t>
  </si>
  <si>
    <t>Tāmes izmaksas (Ls)</t>
  </si>
  <si>
    <t>Tai skaitā</t>
  </si>
  <si>
    <t>Darbietilpība (c/h)</t>
  </si>
  <si>
    <t>darba alga (Ls)</t>
  </si>
  <si>
    <t>materiāli (Ls)</t>
  </si>
  <si>
    <t>mehānismi (Ls)</t>
  </si>
  <si>
    <t>Iekšējais ūdensvads</t>
  </si>
  <si>
    <t>Iekšējā saimnieciskā kanalizācija</t>
  </si>
  <si>
    <t>Apkure</t>
  </si>
  <si>
    <t xml:space="preserve">Ventilācija </t>
  </si>
  <si>
    <t>Elektroapgāde</t>
  </si>
  <si>
    <t xml:space="preserve">Kopā  </t>
  </si>
  <si>
    <t>tai skaitā darba aizsardzība</t>
  </si>
  <si>
    <t xml:space="preserve">Darba devēja sociālais nodoklis 24,09%  </t>
  </si>
  <si>
    <t xml:space="preserve">Pavisam kopā  </t>
  </si>
  <si>
    <t>Ugunsdzēsības stenda  izgatavošana, uzstādīšana</t>
  </si>
  <si>
    <t>2--10</t>
  </si>
  <si>
    <t>Koka durvju montāža ar lamināta apdari saskaņā ar interjera projektu ,stiprinot ar ķīļiem,celtniecības putām</t>
  </si>
  <si>
    <t>Esošo lietus ūdens savākšanas reņu un cauruļu demontāža</t>
  </si>
  <si>
    <t>2--1</t>
  </si>
  <si>
    <t>2--2</t>
  </si>
  <si>
    <t>2--3</t>
  </si>
  <si>
    <t>2--4</t>
  </si>
  <si>
    <t>2--5</t>
  </si>
  <si>
    <t>2--6</t>
  </si>
  <si>
    <t>2--7</t>
  </si>
  <si>
    <t>2--8</t>
  </si>
  <si>
    <t>2--9</t>
  </si>
  <si>
    <t>Ventilācijas sistēma</t>
  </si>
  <si>
    <t>Siltuma izolācijas ieklāšana 180mm biezumā no akmens vates</t>
  </si>
  <si>
    <t xml:space="preserve">Demontēt esošos durvju blokus </t>
  </si>
  <si>
    <t>Skārda palodžu demontāža</t>
  </si>
  <si>
    <t>Būvgružu savākšana,aizvešana uz izgāztuvi</t>
  </si>
  <si>
    <t>Konteineru īre -9 m³</t>
  </si>
  <si>
    <t>Kanalizācijas caurule D 110 mm</t>
  </si>
  <si>
    <t>Kanalizācijas caurule D 50 mm</t>
  </si>
  <si>
    <t>Sienu flīzēšana</t>
  </si>
  <si>
    <t>Ārējie apdares darbi</t>
  </si>
  <si>
    <t>Virsmas izlīdzinošās kārtas izveidošana</t>
  </si>
  <si>
    <t>Griesti</t>
  </si>
  <si>
    <t>Sienas</t>
  </si>
  <si>
    <t>Dažādi darbi</t>
  </si>
  <si>
    <t xml:space="preserve"> Ls</t>
  </si>
  <si>
    <t>Ls</t>
  </si>
  <si>
    <t xml:space="preserve"> c/st</t>
  </si>
  <si>
    <t>Nr.p.k.</t>
  </si>
  <si>
    <t xml:space="preserve">Transporta uzdevumi materiāliem </t>
  </si>
  <si>
    <t>Kopā tiešās izmaksas</t>
  </si>
  <si>
    <t>Palīgmateriāli</t>
  </si>
  <si>
    <t>Logu aiļu apdare,apmetums,krāsošana</t>
  </si>
  <si>
    <t>Siltuma izolācijas ieklāšana 40mm biezumā no akmens vates</t>
  </si>
  <si>
    <t>Termostata galva</t>
  </si>
  <si>
    <t>Objekta adrese:Pulkveža Oskara Kalpaka ielā 37,Jelgava</t>
  </si>
  <si>
    <t>gb.</t>
  </si>
  <si>
    <t>Objekta apsardze izmaksas</t>
  </si>
  <si>
    <t>Būvniecības objekta izkārtnes izgatavošana, uzstādīšana</t>
  </si>
  <si>
    <t xml:space="preserve">Maksa par elektoenerģijas izmantošanu </t>
  </si>
  <si>
    <t>Maksa par ūdens patēriņu</t>
  </si>
  <si>
    <t>APSTIPRINU</t>
  </si>
  <si>
    <t>Lietus ūdens notekcauruļu montāža ar veidgabaliem d=110 mm</t>
  </si>
  <si>
    <t>Pieslēgumu un parapeta apdare ar skārdu</t>
  </si>
  <si>
    <t>Nosūces difuzors DVS-125</t>
  </si>
  <si>
    <t xml:space="preserve">Lokālā tāme Nr.2-2 </t>
  </si>
  <si>
    <t xml:space="preserve">Lokālā tāme Nr.2-3 </t>
  </si>
  <si>
    <t>Par kopējo summu, Ls</t>
  </si>
  <si>
    <t>Drošības zīmju un uzrakstu  izgatavošana, uzstādīšana</t>
  </si>
  <si>
    <t>Vispārīgie būvdarbi</t>
  </si>
  <si>
    <t>Sagatavošanas darbi</t>
  </si>
  <si>
    <t>Sienu apmetuma izveidošana mūra sienām</t>
  </si>
  <si>
    <t>Mūra  sienu sagatavošanas krāsošanai (špaktelēšana, slīpēšana)</t>
  </si>
  <si>
    <t>Piekārto griestu izbūve AMF Fenstratos mikro perf.SK24/600x1200;vai analogi</t>
  </si>
  <si>
    <t>Lokālā tāme Nr 2-10</t>
  </si>
  <si>
    <t xml:space="preserve">Jumta hidroizolējošā seguma ieklāšana divās kārtās, ieskaitot ielaidumu uz parapeta,uzkausējot ar gāzi  </t>
  </si>
  <si>
    <t xml:space="preserve">Kopā </t>
  </si>
  <si>
    <t>Transporta izdevumi materiāliem</t>
  </si>
  <si>
    <t>Tiešās izmaksas kopā</t>
  </si>
  <si>
    <t xml:space="preserve">Demontēt esošos logu blokus </t>
  </si>
  <si>
    <t>Būves nosaukums:Jelgavas tehnikuma rekonstrukcija</t>
  </si>
  <si>
    <t>Pasūtījuma Nr.01-2013</t>
  </si>
  <si>
    <t>Kopsavilkuma aprēķini pa darbu vai konstruktīvo elementu veidiem</t>
  </si>
  <si>
    <t>LOKĀLO TĀMJU KOPSAVILKUMS</t>
  </si>
  <si>
    <t>Tāme sastādīta</t>
  </si>
  <si>
    <t>(paraksts un tā atšifrējums, datums)</t>
  </si>
  <si>
    <t xml:space="preserve">Tāme sastādīta </t>
  </si>
  <si>
    <t>Ūdensapgāde iekšējā</t>
  </si>
  <si>
    <t>Sastādīta 2013.gada tirgus cenās,pamatojoties uz AR;BK  daļas zīmējumiem</t>
  </si>
  <si>
    <t>Sastādīta 2013.gada tirgus cenās,pamatojoties uz UK  daļas zīmējumiem</t>
  </si>
  <si>
    <t>Sastādīta 2013.gada tirgus cenās,pamatojoties uz AVK  daļas zīmējumiem</t>
  </si>
  <si>
    <t xml:space="preserve">Apkure </t>
  </si>
  <si>
    <t>Pārējie darbi, kuri ir Tehniskajā projektā un ir nepieciešami, bet nav iekļauti lokālo tāmju sadaļās (pozīcijas uzrādīt detalizēti)</t>
  </si>
  <si>
    <t>%</t>
  </si>
  <si>
    <t>PVN 21%</t>
  </si>
  <si>
    <t>m2</t>
  </si>
  <si>
    <t>gab</t>
  </si>
  <si>
    <t>Ugunsdzēsības sistēmas</t>
  </si>
  <si>
    <t>Telekomunikāciju tīkls</t>
  </si>
  <si>
    <t>Apsardzes sistēmas</t>
  </si>
  <si>
    <t>Tāme sastādīta 2013.gada tirgus cenās, pamatojoties uz UAS sadaļas darba rasējumiem.</t>
  </si>
  <si>
    <t>k-ts</t>
  </si>
  <si>
    <t>Kabelis JE-H(St)H FE180 E30 1x2x0,8 vai analogs</t>
  </si>
  <si>
    <t>PVC caurule d20</t>
  </si>
  <si>
    <t>Montāžas palīgmateriāli</t>
  </si>
  <si>
    <t>Sistēmas palaišana un nodošana ekspluatācijā</t>
  </si>
  <si>
    <t>Bosch skaļrunis 6w</t>
  </si>
  <si>
    <t>Skaļruņu savienojuma drošinātājs EVAC LBC1256/00,  vai analogs</t>
  </si>
  <si>
    <t>Kabelis UTP 4x2x0,5 kat.6</t>
  </si>
  <si>
    <t>Termoizturīgs kabelis  JE-HH FE180 E30 1x2x0,8 vai analogs</t>
  </si>
  <si>
    <t>Tāme sastādīta 2013.gada tirgus cenās, pamatojoties uz VS sadaļas darba rasējumiem.</t>
  </si>
  <si>
    <t>2-vietīga datorrozete</t>
  </si>
  <si>
    <t>Ligzda RJ45 kat.6</t>
  </si>
  <si>
    <t>Rozetes kārba</t>
  </si>
  <si>
    <t>1-vietīgs rozetes rāmis</t>
  </si>
  <si>
    <t xml:space="preserve">Stiprinājums </t>
  </si>
  <si>
    <t>Kustības detektors ar kronšteinu AFM-0017/PRESTIGE, vai analogs</t>
  </si>
  <si>
    <t xml:space="preserve">Kombinētājs kustības un stikla plīšanas detektors  ar kronšteinu  JS-25 COMBO, vai analogs </t>
  </si>
  <si>
    <t>Magnētiskais kontakts SD-8611W, vai analogs</t>
  </si>
  <si>
    <t>Signalizācijas kabelis 6x0,22</t>
  </si>
  <si>
    <t>Automātiskā ugunsgrēka atklāšanas signalizācijas sistēma</t>
  </si>
  <si>
    <t xml:space="preserve">Ugunsgrēka izziņošanas sistēma </t>
  </si>
  <si>
    <t>Grīda</t>
  </si>
  <si>
    <t>Vecā apmetuma nokalšana un savākšana</t>
  </si>
  <si>
    <t>Dz.betona paneļu griestu sagatavošana krāsošanai,gruntēšana,špaktelēšana,krāsošana</t>
  </si>
  <si>
    <t>Grīdas seguma un konstrukcijas demontāža</t>
  </si>
  <si>
    <t>Logi, durvis, vitrīnas</t>
  </si>
  <si>
    <t>Iekšējo lamināta palodžu montāža b=510</t>
  </si>
  <si>
    <t>Skārda palodžu uzstādīšana,stiprinot ar skruvēm,noblīvējot ar silikonu</t>
  </si>
  <si>
    <t>Durvju aiļu apdare ar seglīstēm</t>
  </si>
  <si>
    <t>Ugunsdzēsības trepes</t>
  </si>
  <si>
    <t>S-08</t>
  </si>
  <si>
    <t>Betona virsmu gruntēšana,krāsošana,slīpēšana</t>
  </si>
  <si>
    <t>Metāla margu montāža</t>
  </si>
  <si>
    <t>margas M-1</t>
  </si>
  <si>
    <t>Sienu siltināšana ar akmens plātnēm 150 mm biezumā,stiprinot ar dībeļiem,cokola līstes uzstādīšana,līmējot uz līmjavas kārtu,nogruntējot</t>
  </si>
  <si>
    <t>Dekoratīvā apmetuma uzklāšana fasādei</t>
  </si>
  <si>
    <t>Fasādes  krāsošana</t>
  </si>
  <si>
    <t xml:space="preserve">Inventārās sastatnes, tīklu montāža un demontāža fasādes apdares darbu veikšanai </t>
  </si>
  <si>
    <t>Plēves stiprināšana logu nosegšanai</t>
  </si>
  <si>
    <t>Logu un durvju aiļu apdare fasādes apdarei ar apmetumu</t>
  </si>
  <si>
    <t>Sporta zāles rekonstrukcija (kad. Nr. 09000010079010)</t>
  </si>
  <si>
    <t>Objekta nosaukums : Sporta zāles rekonstrukcija (kad. Nr. 09000010079010)</t>
  </si>
  <si>
    <t xml:space="preserve">SPORTA ZĀLES ĒKA </t>
  </si>
  <si>
    <t>Telpa 1.01 sporta telpa (56,67m2)</t>
  </si>
  <si>
    <t>Armēta betona pamatojums 50 mm</t>
  </si>
  <si>
    <t>PVC linoleja grīdas ,seglīstu ieklāšana;saskaņā ar interjera projektu GERFLOR Platinum 0060</t>
  </si>
  <si>
    <t>PVC linoleja grīdas ,seglīstu ieklāšana;saskaņā ar interjera projektu GERFLOR Black&amp;White 0062</t>
  </si>
  <si>
    <t>Telpa 1.02 gaitenis (15,62m2)</t>
  </si>
  <si>
    <t>Aiļu apdare,apmetums,krāsošana</t>
  </si>
  <si>
    <t>Telpa 1.03 inventāra noliktava (9,78m2)</t>
  </si>
  <si>
    <t>Telpa 1.04 skolotāju istaba (14,96m2)</t>
  </si>
  <si>
    <t>Piekārto griestu izbūve (ģipškartons krāsots)</t>
  </si>
  <si>
    <t xml:space="preserve">Sienu flīzēšana PAVIGRES Fino Gelo PP 105 </t>
  </si>
  <si>
    <t>Telpa 1.05 sporta zāle (272,9m2)</t>
  </si>
  <si>
    <t>Amortizējošo polsteru un saplākšņa 12mm ieklāšana 2 kārtās</t>
  </si>
  <si>
    <t>Sporta koka grīda KARELIA - SPRING ieklāšana un apdare, grīdas līstes</t>
  </si>
  <si>
    <t>PVC logu bloku montāža,stiprinot ar ķīļiem,celtniecības putām</t>
  </si>
  <si>
    <t>SZL-1; 2,03x2,0(h) (neverams)</t>
  </si>
  <si>
    <t>SZL-2; 1,7x2,7(h)</t>
  </si>
  <si>
    <t>Durvju bloks SZD-1 (1,2x2,1m) EL30</t>
  </si>
  <si>
    <t>Durvju bloks SZD-2 (1x2,1m) EL30</t>
  </si>
  <si>
    <t xml:space="preserve">Durvju bloks SZD-3 (1,8x2,1m) divviru </t>
  </si>
  <si>
    <t>Esošā seguma sagatvošana</t>
  </si>
  <si>
    <t>Lietus ūdens tekņu montāža ar veidgabaliem</t>
  </si>
  <si>
    <t>Fasādes uc.elementi</t>
  </si>
  <si>
    <t>Demontāža</t>
  </si>
  <si>
    <t>Būvlaukuma nožogošana ar invemtāra žoga posmiem 3,5x2m,žogu nojaukšana,noma 3 mēn</t>
  </si>
  <si>
    <t>Apsardzes konteinera uzstādīšana,īre 3 mēn</t>
  </si>
  <si>
    <t>Pārvietojamās tualetes uzstādīšana,noma 3 mēn</t>
  </si>
  <si>
    <t>Lokālā tāme Nr. 2-4</t>
  </si>
  <si>
    <t>Lokālā tāme Nr.2-5</t>
  </si>
  <si>
    <t>Lokālā tāme Nr 2-7</t>
  </si>
  <si>
    <t>Lokālā tāme Nr 2-8</t>
  </si>
  <si>
    <t>Lokālā tāme Nr 2-9</t>
  </si>
  <si>
    <t>Adrešu dūmu detektors</t>
  </si>
  <si>
    <t xml:space="preserve">Adrešu trauksmes poga </t>
  </si>
  <si>
    <t>Izolators</t>
  </si>
  <si>
    <t>Kabeļu kanāls 10x20</t>
  </si>
  <si>
    <t>Patch kabelis 1m kat.6</t>
  </si>
  <si>
    <t>Patch kabelis 3m kat.6</t>
  </si>
  <si>
    <t xml:space="preserve">Iekšējais telekomunikāciju tīkls </t>
  </si>
  <si>
    <t xml:space="preserve">Apsardzes signalizācija  </t>
  </si>
  <si>
    <t>Apkures radiators ar stiprinājumiem, atgaisošanas korķi un gala korķi CV21-50-10,1098W</t>
  </si>
  <si>
    <t>PURMO</t>
  </si>
  <si>
    <t>Apkures radiators ar stiprinājumiem, atgaisošanas korķi un gala korķi CV11-50-04,325W</t>
  </si>
  <si>
    <t>H-tipa bloks radiatora apakšas pieslēgumam</t>
  </si>
  <si>
    <t>DANFOSS</t>
  </si>
  <si>
    <t>Automātiskais atgaisotājs Dn15</t>
  </si>
  <si>
    <t>Cietā vara caurule  D 15x1,0</t>
  </si>
  <si>
    <t>Cietā vara caurule  D 18x1,0</t>
  </si>
  <si>
    <t>Cauruļvadu izolācija    D 15x13</t>
  </si>
  <si>
    <t>K-FLEX EC</t>
  </si>
  <si>
    <t>Cauruļvadu izolācija    D 18x13</t>
  </si>
  <si>
    <t>Vara cauruļu fasondaļas</t>
  </si>
  <si>
    <t>kompl.</t>
  </si>
  <si>
    <t xml:space="preserve">Nosūces difuzors DVS-100 </t>
  </si>
  <si>
    <t>Pieplūdes difuzors DVS-P-100</t>
  </si>
  <si>
    <t>Pieplūdes difuzors DVS-P-125</t>
  </si>
  <si>
    <t>Nosūces difuzors DVS-160</t>
  </si>
  <si>
    <t>Pieplūdes difuzors DVS-P-160</t>
  </si>
  <si>
    <t>Nosūces reste ar reg. vārstu RSP 1000x200</t>
  </si>
  <si>
    <t>Pieplūdes difuzors DC 200 ar kārbu</t>
  </si>
  <si>
    <t>Gaisa vadi no cinkotā tērauda Ø 400</t>
  </si>
  <si>
    <t>Gaisa vadi no cinkotā tērauda Ø 630</t>
  </si>
  <si>
    <t>Gaisa vadi no cinkotā tērauda 800x500</t>
  </si>
  <si>
    <t>Gaisa vadi no cinkotā tērauda 800x900</t>
  </si>
  <si>
    <t>Kantains trokšņu slāpētājs DLD 800x500-1000 1014</t>
  </si>
  <si>
    <t>Āra reste 800x900</t>
  </si>
  <si>
    <t>Izolācija ar follijas pārklājumu</t>
  </si>
  <si>
    <t>Akmens vates izolācija ar folijas parklājumu</t>
  </si>
  <si>
    <t>Ruberoids</t>
  </si>
  <si>
    <t>Droseļvārsts D100</t>
  </si>
  <si>
    <t>Droseļvārsts D125</t>
  </si>
  <si>
    <t>Droseļvārsts D160</t>
  </si>
  <si>
    <t>Droseļvārsts D315</t>
  </si>
  <si>
    <t>Droseļvārsts D630</t>
  </si>
  <si>
    <t>Droseļvārsts 400x300</t>
  </si>
  <si>
    <t>Kantains ugundrošības vārsts EI 120 min 800x500</t>
  </si>
  <si>
    <t>Tērauda ūdens-gāzes caurule</t>
  </si>
  <si>
    <t>Noslēgventīls</t>
  </si>
  <si>
    <t>Montāžas materiāli</t>
  </si>
  <si>
    <t>Montāžas stiprinājumi</t>
  </si>
  <si>
    <t>m3</t>
  </si>
  <si>
    <t>kompl</t>
  </si>
  <si>
    <t>Daudzslāņu plastmasas spiediena caurule    PN10</t>
  </si>
  <si>
    <t>Unipipe un savienojumi veidgabali                   DN15(20x2,25)</t>
  </si>
  <si>
    <t>Lodveida ventīlis                                                           015</t>
  </si>
  <si>
    <t>Stūras ventīlis                                                                015</t>
  </si>
  <si>
    <t>Izolācija ACOTUBE                                        D20xl 3mm</t>
  </si>
  <si>
    <t>Karstais ūdensvads T3 un cirkulācija T4</t>
  </si>
  <si>
    <t>Izolācija Paroc                                                 D20x30mm</t>
  </si>
  <si>
    <t>Izlietnes maisītājs</t>
  </si>
  <si>
    <t>Aukstais ūdensvads Ū1</t>
  </si>
  <si>
    <t>Ražošanas kanalizācija Kl</t>
  </si>
  <si>
    <t>Izlietne ar šifoniem</t>
  </si>
  <si>
    <t>Pods</t>
  </si>
  <si>
    <t>Kanalizācijas trapsD 50 mm</t>
  </si>
  <si>
    <t>Lokālā tāme Nr.2-6</t>
  </si>
  <si>
    <t>Sastādīta 2013.gada tirgus cenās,pamatojoties uz EL  daļas zīmējumiem</t>
  </si>
  <si>
    <t>Gofrēta caurule D20mm</t>
  </si>
  <si>
    <t>Evopipes</t>
  </si>
  <si>
    <t>Gofrēta caurule D16mm</t>
  </si>
  <si>
    <t>Plastmasas caurule D20mm</t>
  </si>
  <si>
    <t>Stiprinājumi plastmasas caurulei D20</t>
  </si>
  <si>
    <t>1polu slēdzis, 10A, v/a, IP20</t>
  </si>
  <si>
    <t>Legrand</t>
  </si>
  <si>
    <t>Montāžas kārba, z/a</t>
  </si>
  <si>
    <t>Schneider</t>
  </si>
  <si>
    <t>Nozarkārba IP65, v/a</t>
  </si>
  <si>
    <t>Kopos kolin</t>
  </si>
  <si>
    <t xml:space="preserve">Kabelis ar Cu dzīslām NYM 3x2,5mm2 </t>
  </si>
  <si>
    <t>NKT Cables</t>
  </si>
  <si>
    <t xml:space="preserve">Kabelis ar Cu dzīslām NYM 3x1,5mm2 </t>
  </si>
  <si>
    <t xml:space="preserve">Gaismeklis ar MH spuldzi 250W, v/a </t>
  </si>
  <si>
    <t>OMS</t>
  </si>
  <si>
    <t xml:space="preserve">Evakuācijas gaismeklis ar norādi "IZEJA" LED, ar akumulatora bateriju t=1h </t>
  </si>
  <si>
    <t>Olimpia electronics</t>
  </si>
  <si>
    <t>Sastādīta 2013. gada tirgus cenās, pamatojoties uz TP daļas rasējumiem</t>
  </si>
  <si>
    <t>Cauruļvadu izolācija    D 25x13</t>
  </si>
  <si>
    <t>Rokas balansējošais vārsts</t>
  </si>
  <si>
    <t>Tērauda ūdens-gāzes caurule DN25</t>
  </si>
  <si>
    <t>Lodveida ventīls DN15</t>
  </si>
  <si>
    <t>Balansējošais  vārsts ar skrūvi AB-PM 15</t>
  </si>
  <si>
    <t>Cirkulācijas sūknis</t>
  </si>
  <si>
    <t>Lodveida krāns</t>
  </si>
  <si>
    <t>Dn 25</t>
  </si>
  <si>
    <t>Termometrs</t>
  </si>
  <si>
    <t>0-100C</t>
  </si>
  <si>
    <t>Manometrs</t>
  </si>
  <si>
    <t>Balansējošais vārsts</t>
  </si>
  <si>
    <t>Dn15</t>
  </si>
  <si>
    <t>Trīsgaitas vārsts ar automātisko piedziņu</t>
  </si>
  <si>
    <t>Pretvārsts</t>
  </si>
  <si>
    <t>Iztukšošanas krāns</t>
  </si>
  <si>
    <t>Automātiskais atgaisotājs</t>
  </si>
  <si>
    <t>Cauruļvadu izolācija</t>
  </si>
  <si>
    <t>Pn-8 Sajaukšanas mezgls.</t>
  </si>
  <si>
    <t>Evotron 60-130</t>
  </si>
  <si>
    <t>Dn25</t>
  </si>
  <si>
    <t>0-16bar</t>
  </si>
  <si>
    <t>Dn 15</t>
  </si>
  <si>
    <t>ACE 28x30</t>
  </si>
  <si>
    <t>PN-8; Piepl./nosūc. iekārta PN-8  ; LPIEPL=5650m³/st;LNOSŪC=5650m³/st; SYSTEMAIR</t>
  </si>
  <si>
    <t>Metāla konteinera inventāram, ģērbtuvēm, birojam uzstādīšana ar autoceltni;noma 3 mēm</t>
  </si>
  <si>
    <t>1. stāva aiļu pārsedzes</t>
  </si>
  <si>
    <t>1</t>
  </si>
  <si>
    <t>2</t>
  </si>
  <si>
    <t>Pārsedze PA1</t>
  </si>
  <si>
    <t>Pārsedze PA2</t>
  </si>
  <si>
    <t>Projekts Nr. 4 1.kārta</t>
  </si>
  <si>
    <t xml:space="preserve">Sastādīja:                                             </t>
  </si>
  <si>
    <t xml:space="preserve">Sertifikāta Nr.           </t>
  </si>
  <si>
    <t xml:space="preserve">Pārbaudīja:                                           </t>
  </si>
  <si>
    <t xml:space="preserve">Sertifikāta Nr.            </t>
  </si>
  <si>
    <t>Peļņa ...%</t>
  </si>
  <si>
    <t xml:space="preserve">Sastādīja:                                         </t>
  </si>
  <si>
    <t xml:space="preserve">Sertifikāta Nr.          </t>
  </si>
  <si>
    <t xml:space="preserve">Pārbaudīja:                                 </t>
  </si>
  <si>
    <t xml:space="preserve">Sastādīja:                                                  </t>
  </si>
  <si>
    <t xml:space="preserve">Pārbaudīja:                                                   </t>
  </si>
  <si>
    <t xml:space="preserve">Sertifikāta Nr.        </t>
  </si>
  <si>
    <t xml:space="preserve">Sertifikāta Nr.             </t>
  </si>
  <si>
    <t>Virsizdevumi ...%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</si>
</sst>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#,##0.00_ ;\-#,##0.00\ "/>
  </numFmts>
  <fonts count="39" x14ac:knownFonts="1">
    <font>
      <sz val="10"/>
      <name val="Arial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Helv"/>
    </font>
    <font>
      <sz val="10"/>
      <name val="Arial Narrow"/>
      <family val="2"/>
      <charset val="186"/>
    </font>
    <font>
      <sz val="9"/>
      <name val="Arial Narrow"/>
      <family val="2"/>
      <charset val="186"/>
    </font>
    <font>
      <sz val="10"/>
      <name val="Arial"/>
      <family val="2"/>
      <charset val="186"/>
    </font>
    <font>
      <b/>
      <sz val="10"/>
      <name val="Arial Narrow"/>
      <family val="2"/>
      <charset val="186"/>
    </font>
    <font>
      <i/>
      <sz val="10"/>
      <name val="Arial Narrow"/>
      <family val="2"/>
      <charset val="186"/>
    </font>
    <font>
      <sz val="10"/>
      <color indexed="8"/>
      <name val="Arial Narrow"/>
      <family val="2"/>
      <charset val="186"/>
    </font>
    <font>
      <vertAlign val="superscript"/>
      <sz val="10"/>
      <name val="Arial Narrow"/>
      <family val="2"/>
      <charset val="186"/>
    </font>
    <font>
      <sz val="8"/>
      <name val="Arial"/>
      <family val="2"/>
      <charset val="186"/>
    </font>
    <font>
      <sz val="8"/>
      <name val="Arial"/>
      <family val="2"/>
      <charset val="204"/>
    </font>
    <font>
      <sz val="10"/>
      <name val="Arial"/>
      <family val="2"/>
      <charset val="186"/>
    </font>
    <font>
      <b/>
      <sz val="10"/>
      <color indexed="8"/>
      <name val="Arial Narrow"/>
      <family val="2"/>
      <charset val="186"/>
    </font>
    <font>
      <sz val="8"/>
      <name val="Arial Narrow"/>
      <family val="2"/>
      <charset val="186"/>
    </font>
    <font>
      <b/>
      <i/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14"/>
      <name val="Arial Narrow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 Cyr"/>
      <charset val="204"/>
    </font>
    <font>
      <b/>
      <u/>
      <sz val="10"/>
      <name val="Arial Narrow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3" fillId="0" borderId="0"/>
    <xf numFmtId="0" fontId="19" fillId="0" borderId="0"/>
    <xf numFmtId="0" fontId="19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6" applyNumberFormat="0" applyAlignment="0" applyProtection="0"/>
    <xf numFmtId="0" fontId="24" fillId="21" borderId="17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6" applyNumberFormat="0" applyAlignment="0" applyProtection="0"/>
    <xf numFmtId="0" fontId="31" fillId="0" borderId="21" applyNumberFormat="0" applyFill="0" applyAlignment="0" applyProtection="0"/>
    <xf numFmtId="0" fontId="32" fillId="22" borderId="0" applyNumberFormat="0" applyBorder="0" applyAlignment="0" applyProtection="0"/>
    <xf numFmtId="0" fontId="1" fillId="0" borderId="0"/>
    <xf numFmtId="0" fontId="1" fillId="23" borderId="22" applyNumberFormat="0" applyFont="0" applyAlignment="0" applyProtection="0"/>
    <xf numFmtId="0" fontId="33" fillId="20" borderId="23" applyNumberFormat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4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/>
    <xf numFmtId="0" fontId="1" fillId="0" borderId="0"/>
    <xf numFmtId="0" fontId="3" fillId="0" borderId="0"/>
  </cellStyleXfs>
  <cellXfs count="22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49" fontId="4" fillId="0" borderId="1" xfId="0" applyNumberFormat="1" applyFont="1" applyFill="1" applyBorder="1"/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/>
    <xf numFmtId="0" fontId="8" fillId="0" borderId="1" xfId="0" applyFont="1" applyFill="1" applyBorder="1" applyAlignment="1">
      <alignment horizontal="right"/>
    </xf>
    <xf numFmtId="2" fontId="4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16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2" fontId="4" fillId="0" borderId="1" xfId="4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2" fontId="4" fillId="0" borderId="6" xfId="3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Alignment="1"/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/>
    <xf numFmtId="0" fontId="14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7" fillId="0" borderId="0" xfId="5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4" fontId="4" fillId="0" borderId="0" xfId="0" applyNumberFormat="1" applyFont="1" applyFill="1"/>
    <xf numFmtId="4" fontId="7" fillId="0" borderId="1" xfId="0" applyNumberFormat="1" applyFont="1" applyFill="1" applyBorder="1" applyAlignment="1">
      <alignment horizontal="center"/>
    </xf>
    <xf numFmtId="0" fontId="17" fillId="0" borderId="0" xfId="0" applyFont="1" applyFill="1"/>
    <xf numFmtId="4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/>
    <xf numFmtId="4" fontId="7" fillId="0" borderId="0" xfId="0" applyNumberFormat="1" applyFont="1" applyFill="1"/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/>
    <xf numFmtId="49" fontId="7" fillId="0" borderId="1" xfId="0" applyNumberFormat="1" applyFont="1" applyFill="1" applyBorder="1"/>
    <xf numFmtId="4" fontId="7" fillId="0" borderId="1" xfId="0" applyNumberFormat="1" applyFont="1" applyFill="1" applyBorder="1"/>
    <xf numFmtId="0" fontId="4" fillId="0" borderId="1" xfId="7" applyFont="1" applyFill="1" applyBorder="1" applyAlignment="1">
      <alignment horizontal="center" vertical="center" wrapText="1" shrinkToFit="1"/>
    </xf>
    <xf numFmtId="0" fontId="4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wrapText="1" shrinkToFit="1"/>
    </xf>
    <xf numFmtId="0" fontId="4" fillId="0" borderId="0" xfId="7" applyFont="1" applyFill="1" applyAlignment="1">
      <alignment vertical="justify" shrinkToFit="1"/>
    </xf>
    <xf numFmtId="0" fontId="7" fillId="0" borderId="1" xfId="7" applyFont="1" applyFill="1" applyBorder="1" applyAlignment="1">
      <alignment horizontal="center" vertical="center" wrapText="1" shrinkToFit="1"/>
    </xf>
    <xf numFmtId="2" fontId="4" fillId="0" borderId="1" xfId="5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 wrapText="1" shrinkToFit="1"/>
    </xf>
    <xf numFmtId="0" fontId="4" fillId="0" borderId="0" xfId="7" applyFont="1" applyFill="1" applyAlignment="1">
      <alignment vertical="center" wrapText="1" shrinkToFit="1"/>
    </xf>
    <xf numFmtId="49" fontId="4" fillId="0" borderId="1" xfId="7" applyNumberFormat="1" applyFont="1" applyFill="1" applyBorder="1" applyAlignment="1">
      <alignment horizontal="center" vertical="center" wrapText="1" shrinkToFit="1"/>
    </xf>
    <xf numFmtId="0" fontId="7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vertical="center" wrapText="1"/>
    </xf>
    <xf numFmtId="2" fontId="4" fillId="0" borderId="1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vertical="center" wrapText="1"/>
    </xf>
    <xf numFmtId="0" fontId="4" fillId="0" borderId="1" xfId="7" applyFont="1" applyFill="1" applyBorder="1" applyAlignment="1">
      <alignment horizontal="center" wrapText="1"/>
    </xf>
    <xf numFmtId="2" fontId="4" fillId="0" borderId="1" xfId="7" applyNumberFormat="1" applyFont="1" applyFill="1" applyBorder="1" applyAlignment="1">
      <alignment horizontal="center"/>
    </xf>
    <xf numFmtId="2" fontId="16" fillId="0" borderId="1" xfId="7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right" wrapText="1"/>
    </xf>
    <xf numFmtId="0" fontId="4" fillId="0" borderId="1" xfId="7" applyFont="1" applyFill="1" applyBorder="1" applyAlignment="1">
      <alignment horizontal="center"/>
    </xf>
    <xf numFmtId="2" fontId="7" fillId="0" borderId="1" xfId="8" applyNumberFormat="1" applyFont="1" applyFill="1" applyBorder="1" applyAlignment="1">
      <alignment horizont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 wrapText="1"/>
    </xf>
    <xf numFmtId="0" fontId="4" fillId="0" borderId="0" xfId="7" applyFont="1" applyFill="1"/>
    <xf numFmtId="0" fontId="4" fillId="0" borderId="0" xfId="7" applyFont="1" applyFill="1" applyAlignment="1">
      <alignment horizontal="center"/>
    </xf>
    <xf numFmtId="49" fontId="4" fillId="0" borderId="0" xfId="53" applyNumberFormat="1" applyFont="1" applyFill="1" applyBorder="1"/>
    <xf numFmtId="49" fontId="4" fillId="0" borderId="0" xfId="53" applyNumberFormat="1" applyFont="1" applyFill="1" applyBorder="1" applyAlignment="1">
      <alignment vertical="center"/>
    </xf>
    <xf numFmtId="4" fontId="10" fillId="0" borderId="0" xfId="0" applyNumberFormat="1" applyFont="1" applyFill="1" applyAlignment="1">
      <alignment horizontal="right"/>
    </xf>
    <xf numFmtId="0" fontId="8" fillId="0" borderId="4" xfId="0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wrapText="1"/>
    </xf>
    <xf numFmtId="4" fontId="8" fillId="0" borderId="1" xfId="0" applyNumberFormat="1" applyFont="1" applyFill="1" applyBorder="1" applyAlignment="1" applyProtection="1">
      <alignment horizontal="center" wrapText="1"/>
    </xf>
    <xf numFmtId="0" fontId="4" fillId="0" borderId="1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 wrapText="1"/>
    </xf>
    <xf numFmtId="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/>
    <xf numFmtId="0" fontId="4" fillId="0" borderId="11" xfId="0" applyFont="1" applyFill="1" applyBorder="1" applyAlignment="1">
      <alignment horizontal="right"/>
    </xf>
    <xf numFmtId="0" fontId="16" fillId="0" borderId="4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/>
    <xf numFmtId="0" fontId="7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4" fillId="0" borderId="0" xfId="53" applyFont="1" applyFill="1" applyBorder="1" applyAlignment="1">
      <alignment horizontal="center" vertical="top"/>
    </xf>
    <xf numFmtId="0" fontId="4" fillId="0" borderId="0" xfId="53" applyFont="1" applyFill="1" applyBorder="1" applyAlignment="1">
      <alignment horizontal="right" vertical="top"/>
    </xf>
    <xf numFmtId="0" fontId="4" fillId="0" borderId="0" xfId="0" applyFont="1" applyFill="1" applyAlignment="1">
      <alignment horizontal="left"/>
    </xf>
    <xf numFmtId="4" fontId="4" fillId="0" borderId="7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right"/>
    </xf>
    <xf numFmtId="0" fontId="4" fillId="0" borderId="15" xfId="0" applyFont="1" applyFill="1" applyBorder="1" applyAlignment="1">
      <alignment wrapText="1"/>
    </xf>
    <xf numFmtId="0" fontId="4" fillId="0" borderId="2" xfId="0" applyFont="1" applyFill="1" applyBorder="1"/>
    <xf numFmtId="0" fontId="4" fillId="0" borderId="0" xfId="6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left" vertical="center" wrapText="1"/>
    </xf>
    <xf numFmtId="4" fontId="4" fillId="0" borderId="1" xfId="3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right" vertical="center" wrapText="1"/>
    </xf>
    <xf numFmtId="0" fontId="18" fillId="0" borderId="0" xfId="53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5" fillId="0" borderId="0" xfId="53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49" fontId="18" fillId="0" borderId="0" xfId="53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0" fontId="15" fillId="0" borderId="0" xfId="53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right"/>
    </xf>
    <xf numFmtId="9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Continuous"/>
    </xf>
    <xf numFmtId="0" fontId="3" fillId="0" borderId="0" xfId="0" applyFont="1" applyFill="1"/>
    <xf numFmtId="0" fontId="11" fillId="0" borderId="3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right"/>
    </xf>
    <xf numFmtId="4" fontId="4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4" fillId="0" borderId="7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/>
    <xf numFmtId="0" fontId="12" fillId="0" borderId="3" xfId="0" applyFont="1" applyFill="1" applyBorder="1" applyAlignment="1"/>
    <xf numFmtId="0" fontId="4" fillId="0" borderId="5" xfId="0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4" fillId="0" borderId="1" xfId="54" applyNumberFormat="1" applyFont="1" applyFill="1" applyBorder="1" applyAlignment="1" applyProtection="1">
      <alignment horizontal="center" vertical="center"/>
    </xf>
    <xf numFmtId="43" fontId="4" fillId="0" borderId="1" xfId="0" applyNumberFormat="1" applyFont="1" applyFill="1" applyBorder="1" applyAlignment="1">
      <alignment vertical="center"/>
    </xf>
    <xf numFmtId="0" fontId="7" fillId="0" borderId="1" xfId="54" applyNumberFormat="1" applyFont="1" applyFill="1" applyBorder="1" applyAlignment="1" applyProtection="1">
      <alignment horizontal="left" vertical="center" wrapText="1"/>
    </xf>
    <xf numFmtId="2" fontId="4" fillId="0" borderId="1" xfId="54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1" xfId="54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left"/>
    </xf>
    <xf numFmtId="0" fontId="4" fillId="0" borderId="8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</cellXfs>
  <cellStyles count="55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60% - Accent1 2" xfId="21"/>
    <cellStyle name="60% - Accent2 2" xfId="22"/>
    <cellStyle name="60% - Accent3 2" xfId="23"/>
    <cellStyle name="60% - Accent4 2" xfId="24"/>
    <cellStyle name="60% - Accent5 2" xfId="25"/>
    <cellStyle name="60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Bad 2" xfId="33"/>
    <cellStyle name="Calculation 2" xfId="34"/>
    <cellStyle name="Check Cell 2" xfId="35"/>
    <cellStyle name="Comma" xfId="1" builtinId="3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Input 2" xfId="42"/>
    <cellStyle name="Linked Cell 2" xfId="43"/>
    <cellStyle name="Neutral 2" xfId="44"/>
    <cellStyle name="Normal" xfId="0" builtinId="0"/>
    <cellStyle name="Normal 2" xfId="7"/>
    <cellStyle name="Normal 2 2 2" xfId="2"/>
    <cellStyle name="Normal 3" xfId="45"/>
    <cellStyle name="Normal_19. Valmieras slimnica 21.09.2005" xfId="54"/>
    <cellStyle name="Normal_Sheet1" xfId="3"/>
    <cellStyle name="Normal_TAME-POLIPLASTS" xfId="6"/>
    <cellStyle name="Normal_TAME-POLIPLASTS 2" xfId="53"/>
    <cellStyle name="Normal_WESS CENTRS" xfId="8"/>
    <cellStyle name="Note 2" xfId="46"/>
    <cellStyle name="Output 2" xfId="47"/>
    <cellStyle name="Percent" xfId="4" builtinId="5"/>
    <cellStyle name="Percent 2" xfId="48"/>
    <cellStyle name="Style 1" xfId="5"/>
    <cellStyle name="Title 2" xfId="49"/>
    <cellStyle name="Total 2" xfId="50"/>
    <cellStyle name="Warning Text 2" xfId="51"/>
    <cellStyle name="Обычный_Telefona centrale DECT" xfId="52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20</xdr:row>
      <xdr:rowOff>0</xdr:rowOff>
    </xdr:from>
    <xdr:to>
      <xdr:col>3</xdr:col>
      <xdr:colOff>0</xdr:colOff>
      <xdr:row>20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076325" y="4143375"/>
          <a:ext cx="2362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lv-LV" sz="8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SIA "STATS"  </a:t>
          </a:r>
        </a:p>
        <a:p>
          <a:pPr algn="l" rtl="0">
            <a:defRPr sz="1000"/>
          </a:pPr>
          <a:r>
            <a:rPr lang="lv-LV" sz="8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celtniecības nodaļas vadītājs __________________ /Didzis Skrodelis/</a:t>
          </a:r>
        </a:p>
        <a:p>
          <a:pPr algn="l" rtl="0">
            <a:defRPr sz="1000"/>
          </a:pPr>
          <a:endParaRPr lang="lv-LV" sz="8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endParaRPr lang="lv-LV" sz="8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lv-LV" sz="8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    </a:t>
          </a:r>
          <a:endParaRPr lang="lv-LV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C31" sqref="C31"/>
    </sheetView>
  </sheetViews>
  <sheetFormatPr defaultRowHeight="12.75" x14ac:dyDescent="0.2"/>
  <cols>
    <col min="1" max="1" width="12.5703125" style="4" customWidth="1"/>
    <col min="2" max="2" width="44" style="4" bestFit="1" customWidth="1"/>
    <col min="3" max="3" width="19.7109375" style="50" customWidth="1"/>
    <col min="4" max="4" width="10" style="4" bestFit="1" customWidth="1"/>
    <col min="5" max="16384" width="9.140625" style="4"/>
  </cols>
  <sheetData>
    <row r="1" spans="1:3" x14ac:dyDescent="0.2">
      <c r="C1" s="53" t="s">
        <v>114</v>
      </c>
    </row>
    <row r="2" spans="1:3" x14ac:dyDescent="0.2">
      <c r="C2" s="53" t="s">
        <v>3</v>
      </c>
    </row>
    <row r="3" spans="1:3" ht="15" x14ac:dyDescent="0.2">
      <c r="C3" s="92" t="s">
        <v>4</v>
      </c>
    </row>
    <row r="4" spans="1:3" x14ac:dyDescent="0.2">
      <c r="C4" s="53" t="s">
        <v>5</v>
      </c>
    </row>
    <row r="6" spans="1:3" x14ac:dyDescent="0.2">
      <c r="C6" s="53" t="s">
        <v>6</v>
      </c>
    </row>
    <row r="8" spans="1:3" x14ac:dyDescent="0.2">
      <c r="A8" s="200" t="s">
        <v>32</v>
      </c>
      <c r="B8" s="200"/>
      <c r="C8" s="200"/>
    </row>
    <row r="9" spans="1:3" x14ac:dyDescent="0.2">
      <c r="A9" s="129"/>
      <c r="B9" s="129"/>
      <c r="C9" s="129"/>
    </row>
    <row r="10" spans="1:3" x14ac:dyDescent="0.2">
      <c r="A10" s="133" t="s">
        <v>133</v>
      </c>
      <c r="B10" s="129"/>
      <c r="C10" s="130"/>
    </row>
    <row r="11" spans="1:3" x14ac:dyDescent="0.2">
      <c r="A11" s="4" t="s">
        <v>108</v>
      </c>
    </row>
    <row r="12" spans="1:3" x14ac:dyDescent="0.2">
      <c r="A12" s="4" t="s">
        <v>134</v>
      </c>
    </row>
    <row r="13" spans="1:3" x14ac:dyDescent="0.2">
      <c r="A13" s="4" t="s">
        <v>343</v>
      </c>
    </row>
    <row r="15" spans="1:3" x14ac:dyDescent="0.2">
      <c r="A15" s="38" t="s">
        <v>33</v>
      </c>
      <c r="B15" s="38" t="s">
        <v>34</v>
      </c>
      <c r="C15" s="134" t="s">
        <v>35</v>
      </c>
    </row>
    <row r="16" spans="1:3" x14ac:dyDescent="0.2">
      <c r="A16" s="135" t="s">
        <v>36</v>
      </c>
      <c r="B16" s="136"/>
      <c r="C16" s="49"/>
    </row>
    <row r="17" spans="1:8" x14ac:dyDescent="0.2">
      <c r="A17" s="135">
        <v>1</v>
      </c>
      <c r="B17" s="113" t="s">
        <v>194</v>
      </c>
      <c r="C17" s="14"/>
    </row>
    <row r="18" spans="1:8" x14ac:dyDescent="0.2">
      <c r="A18" s="135"/>
      <c r="B18" s="137"/>
      <c r="C18" s="14"/>
    </row>
    <row r="19" spans="1:8" x14ac:dyDescent="0.2">
      <c r="A19" s="135"/>
      <c r="B19" s="138" t="s">
        <v>37</v>
      </c>
      <c r="C19" s="14"/>
    </row>
    <row r="20" spans="1:8" x14ac:dyDescent="0.2">
      <c r="A20" s="135"/>
      <c r="B20" s="34" t="s">
        <v>147</v>
      </c>
      <c r="C20" s="14"/>
    </row>
    <row r="21" spans="1:8" x14ac:dyDescent="0.2">
      <c r="A21" s="135"/>
      <c r="B21" s="34" t="s">
        <v>38</v>
      </c>
      <c r="C21" s="14"/>
      <c r="D21" s="50"/>
    </row>
    <row r="22" spans="1:8" x14ac:dyDescent="0.2">
      <c r="A22" s="135"/>
      <c r="B22" s="138"/>
      <c r="C22" s="14"/>
    </row>
    <row r="23" spans="1:8" x14ac:dyDescent="0.2">
      <c r="A23" s="39"/>
      <c r="B23" s="41"/>
      <c r="C23" s="42"/>
      <c r="D23" s="43"/>
      <c r="E23" s="43"/>
      <c r="F23" s="44"/>
      <c r="G23" s="44"/>
      <c r="H23" s="44"/>
    </row>
    <row r="24" spans="1:8" x14ac:dyDescent="0.2">
      <c r="A24" s="39"/>
      <c r="B24" s="41"/>
      <c r="C24" s="42"/>
      <c r="D24" s="43"/>
      <c r="E24" s="43"/>
      <c r="F24" s="44"/>
      <c r="G24" s="44"/>
      <c r="H24" s="44"/>
    </row>
    <row r="25" spans="1:8" x14ac:dyDescent="0.2">
      <c r="C25" s="4"/>
      <c r="D25" s="129"/>
      <c r="H25" s="129"/>
    </row>
    <row r="26" spans="1:8" x14ac:dyDescent="0.2">
      <c r="B26" s="90" t="s">
        <v>344</v>
      </c>
      <c r="C26" s="4"/>
    </row>
    <row r="27" spans="1:8" x14ac:dyDescent="0.2">
      <c r="B27" s="131"/>
      <c r="C27" s="4"/>
      <c r="H27" s="129"/>
    </row>
    <row r="28" spans="1:8" x14ac:dyDescent="0.2">
      <c r="B28" s="132"/>
      <c r="C28" s="4"/>
      <c r="D28" s="129"/>
      <c r="H28" s="129"/>
    </row>
    <row r="29" spans="1:8" x14ac:dyDescent="0.2">
      <c r="B29" s="90" t="s">
        <v>345</v>
      </c>
      <c r="C29" s="4"/>
      <c r="D29" s="129"/>
      <c r="H29" s="129"/>
    </row>
    <row r="30" spans="1:8" x14ac:dyDescent="0.2">
      <c r="B30" s="91"/>
      <c r="C30" s="4"/>
      <c r="D30" s="129"/>
      <c r="H30" s="129"/>
    </row>
    <row r="31" spans="1:8" x14ac:dyDescent="0.2">
      <c r="B31" s="47"/>
      <c r="C31" s="4"/>
      <c r="D31" s="129"/>
      <c r="H31" s="129"/>
    </row>
    <row r="32" spans="1:8" x14ac:dyDescent="0.2">
      <c r="B32" s="91" t="s">
        <v>346</v>
      </c>
      <c r="C32" s="4"/>
      <c r="D32" s="129"/>
      <c r="H32" s="129"/>
    </row>
    <row r="33" spans="2:8" x14ac:dyDescent="0.2">
      <c r="B33" s="131"/>
      <c r="C33" s="4"/>
      <c r="D33" s="129"/>
      <c r="H33" s="129"/>
    </row>
    <row r="34" spans="2:8" x14ac:dyDescent="0.2">
      <c r="B34" s="23"/>
      <c r="C34" s="4"/>
      <c r="D34" s="129"/>
      <c r="H34" s="129"/>
    </row>
    <row r="35" spans="2:8" x14ac:dyDescent="0.2">
      <c r="B35" s="90" t="s">
        <v>347</v>
      </c>
      <c r="C35" s="4"/>
      <c r="D35" s="129"/>
      <c r="H35" s="129"/>
    </row>
    <row r="36" spans="2:8" x14ac:dyDescent="0.2">
      <c r="C36" s="4"/>
      <c r="D36" s="129"/>
      <c r="H36" s="129"/>
    </row>
  </sheetData>
  <mergeCells count="1">
    <mergeCell ref="A8:C8"/>
  </mergeCells>
  <phoneticPr fontId="2" type="noConversion"/>
  <pageMargins left="0.74803149606299213" right="0.74803149606299213" top="0.47244094488188981" bottom="0.43307086614173229" header="0.27559055118110237" footer="0.27559055118110237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5"/>
  <sheetViews>
    <sheetView showZeros="0" workbookViewId="0">
      <selection activeCell="D33" sqref="D33"/>
    </sheetView>
  </sheetViews>
  <sheetFormatPr defaultRowHeight="12.75" x14ac:dyDescent="0.2"/>
  <cols>
    <col min="1" max="1" width="3.285156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8" width="8.7109375" style="4" customWidth="1"/>
    <col min="9" max="9" width="7" style="4" customWidth="1"/>
    <col min="10" max="10" width="9.42578125" style="4" customWidth="1"/>
    <col min="11" max="11" width="7.42578125" style="4" customWidth="1"/>
    <col min="12" max="12" width="8.85546875" style="4" customWidth="1"/>
    <col min="13" max="13" width="8.5703125" style="4" customWidth="1"/>
    <col min="14" max="14" width="6.5703125" style="4" customWidth="1"/>
    <col min="15" max="16384" width="9.140625" style="4"/>
  </cols>
  <sheetData>
    <row r="1" spans="1:15" x14ac:dyDescent="0.2">
      <c r="A1" s="211" t="s">
        <v>226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5" x14ac:dyDescent="0.2">
      <c r="A2" s="211" t="s">
        <v>151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5" x14ac:dyDescent="0.2">
      <c r="A3" s="129"/>
      <c r="B3" s="129"/>
      <c r="C3" s="129"/>
      <c r="D3" s="129"/>
      <c r="E3" s="129"/>
      <c r="F3" s="129"/>
      <c r="G3" s="129"/>
      <c r="H3" s="129"/>
      <c r="I3" s="129"/>
      <c r="J3" s="129"/>
    </row>
    <row r="4" spans="1:15" x14ac:dyDescent="0.2">
      <c r="A4" s="133" t="s">
        <v>133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5" x14ac:dyDescent="0.2">
      <c r="A5" s="4" t="s">
        <v>195</v>
      </c>
    </row>
    <row r="6" spans="1:15" x14ac:dyDescent="0.2">
      <c r="A6" s="4" t="s">
        <v>108</v>
      </c>
    </row>
    <row r="7" spans="1:15" x14ac:dyDescent="0.2">
      <c r="A7" s="4" t="s">
        <v>134</v>
      </c>
    </row>
    <row r="8" spans="1:15" x14ac:dyDescent="0.2">
      <c r="A8" s="4" t="s">
        <v>343</v>
      </c>
      <c r="G8" s="4" t="s">
        <v>39</v>
      </c>
      <c r="I8" s="212">
        <f>O28</f>
        <v>0</v>
      </c>
      <c r="J8" s="212"/>
      <c r="K8" s="20" t="s">
        <v>99</v>
      </c>
    </row>
    <row r="9" spans="1:15" x14ac:dyDescent="0.2">
      <c r="A9" s="4" t="s">
        <v>163</v>
      </c>
      <c r="H9" s="5" t="s">
        <v>137</v>
      </c>
      <c r="I9" s="185">
        <f>'kop 2'!$F$11</f>
        <v>0</v>
      </c>
      <c r="J9" s="40"/>
    </row>
    <row r="11" spans="1:15" s="23" customFormat="1" ht="12.75" customHeight="1" x14ac:dyDescent="0.2">
      <c r="A11" s="209" t="s">
        <v>101</v>
      </c>
      <c r="B11" s="209" t="s">
        <v>40</v>
      </c>
      <c r="C11" s="209" t="s">
        <v>41</v>
      </c>
      <c r="D11" s="208" t="s">
        <v>42</v>
      </c>
      <c r="E11" s="210" t="s">
        <v>43</v>
      </c>
      <c r="F11" s="210"/>
      <c r="G11" s="210"/>
      <c r="H11" s="210"/>
      <c r="I11" s="210"/>
      <c r="J11" s="210"/>
      <c r="K11" s="210" t="s">
        <v>44</v>
      </c>
      <c r="L11" s="210"/>
      <c r="M11" s="210"/>
      <c r="N11" s="210"/>
      <c r="O11" s="210"/>
    </row>
    <row r="12" spans="1:15" s="23" customFormat="1" ht="12.75" customHeight="1" x14ac:dyDescent="0.2">
      <c r="A12" s="209"/>
      <c r="B12" s="209"/>
      <c r="C12" s="209"/>
      <c r="D12" s="208"/>
      <c r="E12" s="208" t="s">
        <v>45</v>
      </c>
      <c r="F12" s="208" t="s">
        <v>15</v>
      </c>
      <c r="G12" s="208" t="s">
        <v>16</v>
      </c>
      <c r="H12" s="208" t="s">
        <v>17</v>
      </c>
      <c r="I12" s="208" t="s">
        <v>18</v>
      </c>
      <c r="J12" s="208" t="s">
        <v>19</v>
      </c>
      <c r="K12" s="208" t="s">
        <v>20</v>
      </c>
      <c r="L12" s="208" t="s">
        <v>21</v>
      </c>
      <c r="M12" s="208" t="s">
        <v>22</v>
      </c>
      <c r="N12" s="208" t="s">
        <v>18</v>
      </c>
      <c r="O12" s="208" t="s">
        <v>23</v>
      </c>
    </row>
    <row r="13" spans="1:15" s="23" customFormat="1" ht="12.75" customHeight="1" x14ac:dyDescent="0.2">
      <c r="A13" s="209"/>
      <c r="B13" s="209"/>
      <c r="C13" s="209"/>
      <c r="D13" s="208"/>
      <c r="E13" s="208" t="s">
        <v>24</v>
      </c>
      <c r="F13" s="208" t="s">
        <v>25</v>
      </c>
      <c r="G13" s="208" t="s">
        <v>26</v>
      </c>
      <c r="H13" s="208"/>
      <c r="I13" s="208"/>
      <c r="J13" s="208"/>
      <c r="K13" s="208"/>
      <c r="L13" s="208" t="s">
        <v>26</v>
      </c>
      <c r="M13" s="208"/>
      <c r="N13" s="208"/>
      <c r="O13" s="208"/>
    </row>
    <row r="14" spans="1:15" s="23" customFormat="1" x14ac:dyDescent="0.2">
      <c r="A14" s="209"/>
      <c r="B14" s="209"/>
      <c r="C14" s="209"/>
      <c r="D14" s="208"/>
      <c r="E14" s="208" t="s">
        <v>27</v>
      </c>
      <c r="F14" s="208" t="s">
        <v>28</v>
      </c>
      <c r="G14" s="208" t="s">
        <v>98</v>
      </c>
      <c r="H14" s="208" t="s">
        <v>99</v>
      </c>
      <c r="I14" s="208" t="s">
        <v>99</v>
      </c>
      <c r="J14" s="208" t="s">
        <v>99</v>
      </c>
      <c r="K14" s="208" t="s">
        <v>100</v>
      </c>
      <c r="L14" s="208" t="s">
        <v>98</v>
      </c>
      <c r="M14" s="208" t="s">
        <v>99</v>
      </c>
      <c r="N14" s="208" t="s">
        <v>99</v>
      </c>
      <c r="O14" s="208"/>
    </row>
    <row r="15" spans="1:15" ht="12.75" customHeight="1" x14ac:dyDescent="0.2">
      <c r="A15" s="127"/>
      <c r="B15" s="188" t="s">
        <v>234</v>
      </c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</row>
    <row r="16" spans="1:15" ht="12.75" customHeight="1" x14ac:dyDescent="0.2">
      <c r="A16" s="127">
        <v>1</v>
      </c>
      <c r="B16" s="100" t="s">
        <v>164</v>
      </c>
      <c r="C16" s="101" t="s">
        <v>149</v>
      </c>
      <c r="D16" s="110">
        <v>1</v>
      </c>
      <c r="E16" s="190"/>
      <c r="F16" s="110"/>
      <c r="G16" s="110"/>
      <c r="H16" s="110"/>
      <c r="I16" s="110"/>
      <c r="J16" s="110"/>
      <c r="K16" s="110"/>
      <c r="L16" s="110"/>
      <c r="M16" s="110"/>
      <c r="N16" s="110"/>
      <c r="O16" s="110"/>
    </row>
    <row r="17" spans="1:15" ht="12.75" customHeight="1" x14ac:dyDescent="0.2">
      <c r="A17" s="127">
        <f>A16+1</f>
        <v>2</v>
      </c>
      <c r="B17" s="100" t="s">
        <v>165</v>
      </c>
      <c r="C17" s="101" t="s">
        <v>149</v>
      </c>
      <c r="D17" s="110">
        <v>2</v>
      </c>
      <c r="E17" s="190"/>
      <c r="F17" s="110"/>
      <c r="G17" s="110"/>
      <c r="H17" s="110"/>
      <c r="I17" s="110"/>
      <c r="J17" s="110"/>
      <c r="K17" s="110"/>
      <c r="L17" s="110"/>
      <c r="M17" s="110"/>
      <c r="N17" s="110"/>
      <c r="O17" s="110"/>
    </row>
    <row r="18" spans="1:15" ht="12.75" customHeight="1" x14ac:dyDescent="0.2">
      <c r="A18" s="127">
        <f t="shared" ref="A18:A25" si="0">A17+1</f>
        <v>3</v>
      </c>
      <c r="B18" s="100" t="s">
        <v>166</v>
      </c>
      <c r="C18" s="101" t="s">
        <v>149</v>
      </c>
      <c r="D18" s="110">
        <v>1</v>
      </c>
      <c r="E18" s="190"/>
      <c r="F18" s="110"/>
      <c r="G18" s="110"/>
      <c r="H18" s="110"/>
      <c r="I18" s="110"/>
      <c r="J18" s="110"/>
      <c r="K18" s="110"/>
      <c r="L18" s="110"/>
      <c r="M18" s="110"/>
      <c r="N18" s="110"/>
      <c r="O18" s="110"/>
    </row>
    <row r="19" spans="1:15" ht="12.75" customHeight="1" x14ac:dyDescent="0.2">
      <c r="A19" s="127">
        <f t="shared" si="0"/>
        <v>4</v>
      </c>
      <c r="B19" s="100" t="s">
        <v>167</v>
      </c>
      <c r="C19" s="101" t="s">
        <v>149</v>
      </c>
      <c r="D19" s="110">
        <v>1</v>
      </c>
      <c r="E19" s="190"/>
      <c r="F19" s="110"/>
      <c r="G19" s="110"/>
      <c r="H19" s="110"/>
      <c r="I19" s="110"/>
      <c r="J19" s="110"/>
      <c r="K19" s="110"/>
      <c r="L19" s="110"/>
      <c r="M19" s="110"/>
      <c r="N19" s="110"/>
      <c r="O19" s="110"/>
    </row>
    <row r="20" spans="1:15" ht="12.75" customHeight="1" x14ac:dyDescent="0.2">
      <c r="A20" s="127">
        <f t="shared" si="0"/>
        <v>5</v>
      </c>
      <c r="B20" s="100" t="s">
        <v>161</v>
      </c>
      <c r="C20" s="101" t="s">
        <v>31</v>
      </c>
      <c r="D20" s="110">
        <v>40</v>
      </c>
      <c r="E20" s="190"/>
      <c r="F20" s="110"/>
      <c r="G20" s="110"/>
      <c r="H20" s="110"/>
      <c r="I20" s="110"/>
      <c r="J20" s="110"/>
      <c r="K20" s="110"/>
      <c r="L20" s="110"/>
      <c r="M20" s="110"/>
      <c r="N20" s="110"/>
      <c r="O20" s="110"/>
    </row>
    <row r="21" spans="1:15" ht="12.75" customHeight="1" x14ac:dyDescent="0.2">
      <c r="A21" s="127">
        <f t="shared" si="0"/>
        <v>6</v>
      </c>
      <c r="B21" s="100" t="s">
        <v>232</v>
      </c>
      <c r="C21" s="101" t="s">
        <v>149</v>
      </c>
      <c r="D21" s="110">
        <v>2</v>
      </c>
      <c r="E21" s="190"/>
      <c r="F21" s="110"/>
      <c r="G21" s="110"/>
      <c r="H21" s="110"/>
      <c r="I21" s="110"/>
      <c r="J21" s="110"/>
      <c r="K21" s="110"/>
      <c r="L21" s="110"/>
      <c r="M21" s="110"/>
      <c r="N21" s="110"/>
      <c r="O21" s="110"/>
    </row>
    <row r="22" spans="1:15" ht="12.75" customHeight="1" x14ac:dyDescent="0.2">
      <c r="A22" s="127">
        <f t="shared" si="0"/>
        <v>7</v>
      </c>
      <c r="B22" s="100" t="s">
        <v>233</v>
      </c>
      <c r="C22" s="101" t="s">
        <v>149</v>
      </c>
      <c r="D22" s="110">
        <v>2</v>
      </c>
      <c r="E22" s="190"/>
      <c r="F22" s="110"/>
      <c r="G22" s="110"/>
      <c r="H22" s="110"/>
      <c r="I22" s="110"/>
      <c r="J22" s="110"/>
      <c r="K22" s="110"/>
      <c r="L22" s="110"/>
      <c r="M22" s="110"/>
      <c r="N22" s="110"/>
      <c r="O22" s="110"/>
    </row>
    <row r="23" spans="1:15" ht="12.75" customHeight="1" x14ac:dyDescent="0.2">
      <c r="A23" s="127">
        <f t="shared" si="0"/>
        <v>8</v>
      </c>
      <c r="B23" s="100" t="s">
        <v>156</v>
      </c>
      <c r="C23" s="101" t="s">
        <v>31</v>
      </c>
      <c r="D23" s="110">
        <v>20</v>
      </c>
      <c r="E23" s="190"/>
      <c r="F23" s="110"/>
      <c r="G23" s="110"/>
      <c r="H23" s="110"/>
      <c r="I23" s="110"/>
      <c r="J23" s="110"/>
      <c r="K23" s="110"/>
      <c r="L23" s="110"/>
      <c r="M23" s="110"/>
      <c r="N23" s="110"/>
      <c r="O23" s="110"/>
    </row>
    <row r="24" spans="1:15" ht="12.75" customHeight="1" x14ac:dyDescent="0.2">
      <c r="A24" s="127">
        <f t="shared" si="0"/>
        <v>9</v>
      </c>
      <c r="B24" s="100" t="s">
        <v>168</v>
      </c>
      <c r="C24" s="101" t="s">
        <v>154</v>
      </c>
      <c r="D24" s="110">
        <v>1</v>
      </c>
      <c r="E24" s="190"/>
      <c r="F24" s="110"/>
      <c r="G24" s="110"/>
      <c r="H24" s="110"/>
      <c r="I24" s="110"/>
      <c r="J24" s="110"/>
      <c r="K24" s="110"/>
      <c r="L24" s="110"/>
      <c r="M24" s="110"/>
      <c r="N24" s="110"/>
      <c r="O24" s="110"/>
    </row>
    <row r="25" spans="1:15" ht="12.75" customHeight="1" x14ac:dyDescent="0.2">
      <c r="A25" s="127">
        <f t="shared" si="0"/>
        <v>10</v>
      </c>
      <c r="B25" s="100" t="s">
        <v>104</v>
      </c>
      <c r="C25" s="101" t="s">
        <v>154</v>
      </c>
      <c r="D25" s="110">
        <v>1</v>
      </c>
      <c r="E25" s="190"/>
      <c r="F25" s="110"/>
      <c r="G25" s="110"/>
      <c r="H25" s="110"/>
      <c r="I25" s="110"/>
      <c r="J25" s="110"/>
      <c r="K25" s="110"/>
      <c r="L25" s="110"/>
      <c r="M25" s="110"/>
      <c r="N25" s="110"/>
      <c r="O25" s="110"/>
    </row>
    <row r="26" spans="1:15" x14ac:dyDescent="0.2">
      <c r="A26" s="7"/>
      <c r="B26" s="34" t="s">
        <v>48</v>
      </c>
      <c r="C26" s="7"/>
      <c r="D26" s="7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7"/>
      <c r="B27" s="98" t="s">
        <v>102</v>
      </c>
      <c r="C27" s="99"/>
      <c r="D27" s="15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7"/>
      <c r="B28" s="148" t="s">
        <v>103</v>
      </c>
      <c r="C28" s="2"/>
      <c r="D28" s="7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D29" s="40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x14ac:dyDescent="0.2">
      <c r="D30" s="40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 x14ac:dyDescent="0.2">
      <c r="D31" s="40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 s="23" customFormat="1" ht="18" x14ac:dyDescent="0.2">
      <c r="B32" s="91" t="s">
        <v>352</v>
      </c>
      <c r="D32" s="149"/>
      <c r="F32" s="91" t="s">
        <v>353</v>
      </c>
      <c r="G32" s="91"/>
      <c r="H32" s="149"/>
      <c r="I32" s="149"/>
      <c r="J32" s="150"/>
      <c r="K32" s="150"/>
      <c r="L32" s="150"/>
      <c r="M32" s="150"/>
      <c r="N32" s="150"/>
      <c r="O32" s="150"/>
    </row>
    <row r="33" spans="2:15" s="23" customFormat="1" ht="18" x14ac:dyDescent="0.2">
      <c r="B33" s="151" t="s">
        <v>138</v>
      </c>
      <c r="D33" s="152"/>
      <c r="E33" s="150"/>
      <c r="F33" s="153"/>
      <c r="G33" s="153"/>
      <c r="J33" s="151" t="s">
        <v>138</v>
      </c>
      <c r="K33" s="150"/>
      <c r="L33" s="154"/>
      <c r="M33" s="154"/>
      <c r="N33" s="154"/>
      <c r="O33" s="150"/>
    </row>
    <row r="34" spans="2:15" s="23" customFormat="1" x14ac:dyDescent="0.2">
      <c r="B34" s="151"/>
      <c r="D34" s="152"/>
      <c r="E34" s="150"/>
      <c r="H34" s="155"/>
      <c r="I34" s="155"/>
      <c r="J34" s="150"/>
      <c r="K34" s="150"/>
      <c r="L34" s="154"/>
      <c r="M34" s="154"/>
      <c r="N34" s="154"/>
      <c r="O34" s="150"/>
    </row>
    <row r="35" spans="2:15" s="23" customFormat="1" x14ac:dyDescent="0.2">
      <c r="B35" s="91" t="s">
        <v>354</v>
      </c>
      <c r="D35" s="155"/>
      <c r="E35" s="150"/>
      <c r="F35" s="91" t="s">
        <v>355</v>
      </c>
      <c r="G35" s="91"/>
      <c r="H35" s="150"/>
      <c r="I35" s="150"/>
      <c r="J35" s="150"/>
      <c r="K35" s="150"/>
      <c r="L35" s="154"/>
      <c r="M35" s="154"/>
      <c r="N35" s="154"/>
      <c r="O35" s="150"/>
    </row>
  </sheetData>
  <mergeCells count="20">
    <mergeCell ref="A11:A14"/>
    <mergeCell ref="B11:B14"/>
    <mergeCell ref="C11:C14"/>
    <mergeCell ref="D11:D14"/>
    <mergeCell ref="A1:J1"/>
    <mergeCell ref="A2:J2"/>
    <mergeCell ref="I8:J8"/>
    <mergeCell ref="E11:J11"/>
    <mergeCell ref="E12:E14"/>
    <mergeCell ref="F12:F14"/>
    <mergeCell ref="G12:G14"/>
    <mergeCell ref="K11:O11"/>
    <mergeCell ref="H12:H14"/>
    <mergeCell ref="I12:I14"/>
    <mergeCell ref="M12:M14"/>
    <mergeCell ref="O12:O14"/>
    <mergeCell ref="J12:J14"/>
    <mergeCell ref="K12:K14"/>
    <mergeCell ref="L12:L14"/>
    <mergeCell ref="N12:N14"/>
  </mergeCells>
  <phoneticPr fontId="2" type="noConversion"/>
  <conditionalFormatting sqref="C16:C25">
    <cfRule type="cellIs" dxfId="5" priority="1" stopIfTrue="1" operator="equal">
      <formula>0</formula>
    </cfRule>
    <cfRule type="expression" dxfId="4" priority="2" stopIfTrue="1">
      <formula>#DIV/0!</formula>
    </cfRule>
  </conditionalFormatting>
  <pageMargins left="0.38" right="0.57999999999999996" top="1" bottom="1" header="0.5" footer="0.5"/>
  <pageSetup paperSize="9" orientation="landscape" horizontalDpi="4294967293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1"/>
  <sheetViews>
    <sheetView showZeros="0" workbookViewId="0">
      <selection activeCell="K12" sqref="K12:K14"/>
    </sheetView>
  </sheetViews>
  <sheetFormatPr defaultRowHeight="12.75" x14ac:dyDescent="0.2"/>
  <cols>
    <col min="1" max="1" width="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8" width="7.85546875" style="4" customWidth="1"/>
    <col min="9" max="9" width="7" style="4" customWidth="1"/>
    <col min="10" max="10" width="8" style="4" customWidth="1"/>
    <col min="11" max="11" width="7.140625" style="4" customWidth="1"/>
    <col min="12" max="12" width="8.85546875" style="4" customWidth="1"/>
    <col min="13" max="13" width="8.7109375" style="4" customWidth="1"/>
    <col min="14" max="14" width="6.5703125" style="4" customWidth="1"/>
    <col min="15" max="16384" width="9.140625" style="4"/>
  </cols>
  <sheetData>
    <row r="1" spans="1:15" x14ac:dyDescent="0.2">
      <c r="A1" s="211" t="s">
        <v>227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5" x14ac:dyDescent="0.2">
      <c r="A2" s="211" t="s">
        <v>152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5" x14ac:dyDescent="0.2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15" x14ac:dyDescent="0.2">
      <c r="A4" s="133" t="s">
        <v>133</v>
      </c>
    </row>
    <row r="5" spans="1:15" x14ac:dyDescent="0.2">
      <c r="A5" s="4" t="s">
        <v>195</v>
      </c>
      <c r="B5" s="133"/>
    </row>
    <row r="6" spans="1:15" x14ac:dyDescent="0.2">
      <c r="A6" s="4" t="s">
        <v>108</v>
      </c>
    </row>
    <row r="7" spans="1:15" x14ac:dyDescent="0.2">
      <c r="A7" s="4" t="s">
        <v>134</v>
      </c>
      <c r="I7" s="4" t="s">
        <v>39</v>
      </c>
      <c r="K7" s="212"/>
      <c r="L7" s="211"/>
      <c r="M7" s="20" t="s">
        <v>99</v>
      </c>
    </row>
    <row r="8" spans="1:15" x14ac:dyDescent="0.2">
      <c r="A8" s="4" t="s">
        <v>343</v>
      </c>
      <c r="J8" s="5" t="s">
        <v>137</v>
      </c>
      <c r="K8" s="185"/>
      <c r="L8" s="40"/>
    </row>
    <row r="9" spans="1:15" x14ac:dyDescent="0.2">
      <c r="A9" s="4" t="s">
        <v>163</v>
      </c>
    </row>
    <row r="11" spans="1:15" s="23" customFormat="1" ht="12.75" customHeight="1" x14ac:dyDescent="0.2">
      <c r="A11" s="209" t="s">
        <v>101</v>
      </c>
      <c r="B11" s="209" t="s">
        <v>40</v>
      </c>
      <c r="C11" s="209" t="s">
        <v>41</v>
      </c>
      <c r="D11" s="208" t="s">
        <v>42</v>
      </c>
      <c r="E11" s="210" t="s">
        <v>43</v>
      </c>
      <c r="F11" s="210"/>
      <c r="G11" s="210"/>
      <c r="H11" s="210"/>
      <c r="I11" s="210"/>
      <c r="J11" s="210"/>
      <c r="K11" s="210" t="s">
        <v>44</v>
      </c>
      <c r="L11" s="210"/>
      <c r="M11" s="210"/>
      <c r="N11" s="210"/>
      <c r="O11" s="210"/>
    </row>
    <row r="12" spans="1:15" s="23" customFormat="1" ht="12.75" customHeight="1" x14ac:dyDescent="0.2">
      <c r="A12" s="209"/>
      <c r="B12" s="209"/>
      <c r="C12" s="209"/>
      <c r="D12" s="208"/>
      <c r="E12" s="208" t="s">
        <v>45</v>
      </c>
      <c r="F12" s="208" t="s">
        <v>15</v>
      </c>
      <c r="G12" s="208" t="s">
        <v>16</v>
      </c>
      <c r="H12" s="208" t="s">
        <v>17</v>
      </c>
      <c r="I12" s="208" t="s">
        <v>18</v>
      </c>
      <c r="J12" s="208" t="s">
        <v>19</v>
      </c>
      <c r="K12" s="208" t="s">
        <v>20</v>
      </c>
      <c r="L12" s="208" t="s">
        <v>21</v>
      </c>
      <c r="M12" s="208" t="s">
        <v>22</v>
      </c>
      <c r="N12" s="208" t="s">
        <v>18</v>
      </c>
      <c r="O12" s="208" t="s">
        <v>23</v>
      </c>
    </row>
    <row r="13" spans="1:15" s="23" customFormat="1" ht="12.75" customHeight="1" x14ac:dyDescent="0.2">
      <c r="A13" s="209"/>
      <c r="B13" s="209"/>
      <c r="C13" s="209"/>
      <c r="D13" s="208"/>
      <c r="E13" s="208" t="s">
        <v>24</v>
      </c>
      <c r="F13" s="208" t="s">
        <v>25</v>
      </c>
      <c r="G13" s="208" t="s">
        <v>26</v>
      </c>
      <c r="H13" s="208"/>
      <c r="I13" s="208"/>
      <c r="J13" s="208"/>
      <c r="K13" s="208"/>
      <c r="L13" s="208" t="s">
        <v>26</v>
      </c>
      <c r="M13" s="208"/>
      <c r="N13" s="208"/>
      <c r="O13" s="208"/>
    </row>
    <row r="14" spans="1:15" s="23" customFormat="1" x14ac:dyDescent="0.2">
      <c r="A14" s="209"/>
      <c r="B14" s="209"/>
      <c r="C14" s="209"/>
      <c r="D14" s="208"/>
      <c r="E14" s="208" t="s">
        <v>27</v>
      </c>
      <c r="F14" s="208" t="s">
        <v>28</v>
      </c>
      <c r="G14" s="208" t="s">
        <v>98</v>
      </c>
      <c r="H14" s="208" t="s">
        <v>99</v>
      </c>
      <c r="I14" s="208" t="s">
        <v>99</v>
      </c>
      <c r="J14" s="208" t="s">
        <v>99</v>
      </c>
      <c r="K14" s="208" t="s">
        <v>100</v>
      </c>
      <c r="L14" s="208" t="s">
        <v>98</v>
      </c>
      <c r="M14" s="208" t="s">
        <v>99</v>
      </c>
      <c r="N14" s="208" t="s">
        <v>99</v>
      </c>
      <c r="O14" s="208"/>
    </row>
    <row r="15" spans="1:15" x14ac:dyDescent="0.2">
      <c r="A15" s="127"/>
      <c r="B15" s="188" t="s">
        <v>235</v>
      </c>
      <c r="C15" s="186"/>
      <c r="D15" s="186"/>
      <c r="E15" s="186"/>
      <c r="F15" s="187"/>
      <c r="G15" s="186"/>
      <c r="H15" s="186"/>
      <c r="I15" s="186"/>
      <c r="J15" s="186"/>
      <c r="K15" s="186"/>
      <c r="L15" s="186"/>
      <c r="M15" s="186"/>
      <c r="N15" s="186"/>
      <c r="O15" s="186"/>
    </row>
    <row r="16" spans="1:15" ht="25.5" x14ac:dyDescent="0.2">
      <c r="A16" s="127">
        <v>1</v>
      </c>
      <c r="B16" s="100" t="s">
        <v>169</v>
      </c>
      <c r="C16" s="101" t="s">
        <v>149</v>
      </c>
      <c r="D16" s="110">
        <v>3</v>
      </c>
      <c r="E16" s="190"/>
      <c r="F16" s="110"/>
      <c r="G16" s="110"/>
      <c r="H16" s="110"/>
      <c r="I16" s="110"/>
      <c r="J16" s="110"/>
      <c r="K16" s="110"/>
      <c r="L16" s="110"/>
      <c r="M16" s="110"/>
      <c r="N16" s="110"/>
      <c r="O16" s="110"/>
    </row>
    <row r="17" spans="1:15" ht="38.25" x14ac:dyDescent="0.2">
      <c r="A17" s="127">
        <v>2</v>
      </c>
      <c r="B17" s="100" t="s">
        <v>170</v>
      </c>
      <c r="C17" s="101" t="s">
        <v>149</v>
      </c>
      <c r="D17" s="110">
        <v>3</v>
      </c>
      <c r="E17" s="190"/>
      <c r="F17" s="110"/>
      <c r="G17" s="110"/>
      <c r="H17" s="110"/>
      <c r="I17" s="110"/>
      <c r="J17" s="110"/>
      <c r="K17" s="110"/>
      <c r="L17" s="110"/>
      <c r="M17" s="110"/>
      <c r="N17" s="110"/>
      <c r="O17" s="110"/>
    </row>
    <row r="18" spans="1:15" x14ac:dyDescent="0.2">
      <c r="A18" s="127">
        <v>3</v>
      </c>
      <c r="B18" s="100" t="s">
        <v>171</v>
      </c>
      <c r="C18" s="101" t="s">
        <v>149</v>
      </c>
      <c r="D18" s="110">
        <v>1</v>
      </c>
      <c r="E18" s="190"/>
      <c r="F18" s="110"/>
      <c r="G18" s="110"/>
      <c r="H18" s="110"/>
      <c r="I18" s="110"/>
      <c r="J18" s="110"/>
      <c r="K18" s="110"/>
      <c r="L18" s="110"/>
      <c r="M18" s="110"/>
      <c r="N18" s="110"/>
      <c r="O18" s="110"/>
    </row>
    <row r="19" spans="1:15" x14ac:dyDescent="0.2">
      <c r="A19" s="127">
        <v>4</v>
      </c>
      <c r="B19" s="100" t="s">
        <v>172</v>
      </c>
      <c r="C19" s="101" t="s">
        <v>31</v>
      </c>
      <c r="D19" s="110">
        <v>210</v>
      </c>
      <c r="E19" s="190"/>
      <c r="F19" s="110"/>
      <c r="G19" s="110"/>
      <c r="H19" s="110"/>
      <c r="I19" s="110"/>
      <c r="J19" s="110"/>
      <c r="K19" s="110"/>
      <c r="L19" s="110"/>
      <c r="M19" s="110"/>
      <c r="N19" s="110"/>
      <c r="O19" s="110"/>
    </row>
    <row r="20" spans="1:15" x14ac:dyDescent="0.2">
      <c r="A20" s="127">
        <v>5</v>
      </c>
      <c r="B20" s="100" t="s">
        <v>156</v>
      </c>
      <c r="C20" s="101" t="s">
        <v>31</v>
      </c>
      <c r="D20" s="110">
        <v>80</v>
      </c>
      <c r="E20" s="190"/>
      <c r="F20" s="110"/>
      <c r="G20" s="110"/>
      <c r="H20" s="110"/>
      <c r="I20" s="110"/>
      <c r="J20" s="110"/>
      <c r="K20" s="110"/>
      <c r="L20" s="110"/>
      <c r="M20" s="110"/>
      <c r="N20" s="110"/>
      <c r="O20" s="110"/>
    </row>
    <row r="21" spans="1:15" x14ac:dyDescent="0.2">
      <c r="A21" s="127">
        <v>6</v>
      </c>
      <c r="B21" s="100" t="s">
        <v>104</v>
      </c>
      <c r="C21" s="101" t="s">
        <v>154</v>
      </c>
      <c r="D21" s="110">
        <v>1</v>
      </c>
      <c r="E21" s="190"/>
      <c r="F21" s="110"/>
      <c r="G21" s="110"/>
      <c r="H21" s="110"/>
      <c r="I21" s="110"/>
      <c r="J21" s="110"/>
      <c r="K21" s="110"/>
      <c r="L21" s="110"/>
      <c r="M21" s="110"/>
      <c r="N21" s="110"/>
      <c r="O21" s="110"/>
    </row>
    <row r="22" spans="1:15" x14ac:dyDescent="0.2">
      <c r="A22" s="7"/>
      <c r="B22" s="34" t="s">
        <v>48</v>
      </c>
      <c r="C22" s="7"/>
      <c r="D22" s="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7"/>
      <c r="B23" s="98" t="s">
        <v>102</v>
      </c>
      <c r="C23" s="99"/>
      <c r="D23" s="159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7"/>
      <c r="B24" s="148" t="s">
        <v>103</v>
      </c>
      <c r="C24" s="2"/>
      <c r="D24" s="7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D25" s="40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x14ac:dyDescent="0.2">
      <c r="D26" s="40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 x14ac:dyDescent="0.2">
      <c r="D27" s="40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s="23" customFormat="1" ht="18" x14ac:dyDescent="0.2">
      <c r="B28" s="91" t="s">
        <v>352</v>
      </c>
      <c r="D28" s="149"/>
      <c r="F28" s="91" t="s">
        <v>353</v>
      </c>
      <c r="G28" s="91"/>
      <c r="H28" s="149"/>
      <c r="I28" s="149"/>
      <c r="J28" s="150"/>
      <c r="K28" s="150"/>
      <c r="L28" s="150"/>
      <c r="M28" s="150"/>
      <c r="N28" s="150"/>
      <c r="O28" s="150"/>
    </row>
    <row r="29" spans="1:15" s="23" customFormat="1" ht="18" x14ac:dyDescent="0.2">
      <c r="B29" s="151" t="s">
        <v>138</v>
      </c>
      <c r="D29" s="152"/>
      <c r="E29" s="150"/>
      <c r="F29" s="153"/>
      <c r="G29" s="153"/>
      <c r="J29" s="151" t="s">
        <v>138</v>
      </c>
      <c r="K29" s="150"/>
      <c r="L29" s="154"/>
      <c r="M29" s="154"/>
      <c r="N29" s="154"/>
      <c r="O29" s="150"/>
    </row>
    <row r="30" spans="1:15" s="23" customFormat="1" x14ac:dyDescent="0.2">
      <c r="B30" s="151"/>
      <c r="D30" s="152"/>
      <c r="E30" s="150"/>
      <c r="H30" s="155"/>
      <c r="I30" s="155"/>
      <c r="J30" s="150"/>
      <c r="K30" s="150"/>
      <c r="L30" s="154"/>
      <c r="M30" s="154"/>
      <c r="N30" s="154"/>
      <c r="O30" s="150"/>
    </row>
    <row r="31" spans="1:15" s="23" customFormat="1" x14ac:dyDescent="0.2">
      <c r="B31" s="91" t="s">
        <v>354</v>
      </c>
      <c r="D31" s="155"/>
      <c r="E31" s="150"/>
      <c r="F31" s="91" t="s">
        <v>355</v>
      </c>
      <c r="G31" s="91"/>
      <c r="H31" s="150"/>
      <c r="I31" s="150"/>
      <c r="J31" s="150"/>
      <c r="K31" s="150"/>
      <c r="L31" s="154"/>
      <c r="M31" s="154"/>
      <c r="N31" s="154"/>
      <c r="O31" s="150"/>
    </row>
  </sheetData>
  <mergeCells count="20">
    <mergeCell ref="A1:K1"/>
    <mergeCell ref="A2:K2"/>
    <mergeCell ref="E11:J11"/>
    <mergeCell ref="K11:O11"/>
    <mergeCell ref="O12:O14"/>
    <mergeCell ref="K7:L7"/>
    <mergeCell ref="L12:L14"/>
    <mergeCell ref="K12:K14"/>
    <mergeCell ref="M12:M14"/>
    <mergeCell ref="A11:A14"/>
    <mergeCell ref="B11:B14"/>
    <mergeCell ref="C11:C14"/>
    <mergeCell ref="D11:D14"/>
    <mergeCell ref="E12:E14"/>
    <mergeCell ref="G12:G14"/>
    <mergeCell ref="N12:N14"/>
    <mergeCell ref="H12:H14"/>
    <mergeCell ref="I12:I14"/>
    <mergeCell ref="J12:J14"/>
    <mergeCell ref="F12:F14"/>
  </mergeCells>
  <phoneticPr fontId="2" type="noConversion"/>
  <conditionalFormatting sqref="C17:C21">
    <cfRule type="cellIs" dxfId="3" priority="3" stopIfTrue="1" operator="equal">
      <formula>0</formula>
    </cfRule>
    <cfRule type="expression" dxfId="2" priority="4" stopIfTrue="1">
      <formula>#DIV/0!</formula>
    </cfRule>
  </conditionalFormatting>
  <conditionalFormatting sqref="C16">
    <cfRule type="cellIs" dxfId="1" priority="1" stopIfTrue="1" operator="equal">
      <formula>0</formula>
    </cfRule>
    <cfRule type="expression" dxfId="0" priority="2" stopIfTrue="1">
      <formula>#DIV/0!</formula>
    </cfRule>
  </conditionalFormatting>
  <pageMargins left="0.5" right="0.48" top="1" bottom="1" header="0.5" footer="0.5"/>
  <pageSetup paperSize="9" orientation="landscape" horizontalDpi="4294967293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9"/>
  <sheetViews>
    <sheetView showZeros="0" zoomScaleNormal="100" zoomScaleSheetLayoutView="70" workbookViewId="0">
      <selection activeCell="E20" sqref="E20"/>
    </sheetView>
  </sheetViews>
  <sheetFormatPr defaultRowHeight="12.75" x14ac:dyDescent="0.2"/>
  <cols>
    <col min="1" max="1" width="6.28515625" style="88" customWidth="1"/>
    <col min="2" max="2" width="38.28515625" style="88" customWidth="1"/>
    <col min="3" max="4" width="6.28515625" style="89" customWidth="1"/>
    <col min="5" max="5" width="8" style="89" customWidth="1"/>
    <col min="6" max="6" width="9.85546875" style="89" customWidth="1"/>
    <col min="7" max="7" width="7.85546875" style="89" customWidth="1"/>
    <col min="8" max="8" width="7" style="89" customWidth="1"/>
    <col min="9" max="9" width="8.7109375" style="89" bestFit="1" customWidth="1"/>
    <col min="10" max="10" width="7.85546875" style="89" customWidth="1"/>
    <col min="11" max="11" width="8.42578125" style="89" bestFit="1" customWidth="1"/>
    <col min="12" max="12" width="10.5703125" style="89" bestFit="1" customWidth="1"/>
    <col min="13" max="13" width="9" style="89" bestFit="1" customWidth="1"/>
    <col min="14" max="14" width="9.42578125" style="89" customWidth="1"/>
    <col min="15" max="15" width="8.5703125" style="89" bestFit="1" customWidth="1"/>
    <col min="16" max="255" width="9.140625" style="88"/>
    <col min="256" max="256" width="8.7109375" style="88" customWidth="1"/>
    <col min="257" max="257" width="8.85546875" style="88" customWidth="1"/>
    <col min="258" max="258" width="42.42578125" style="88" customWidth="1"/>
    <col min="259" max="259" width="7.85546875" style="88" customWidth="1"/>
    <col min="260" max="260" width="9.140625" style="88"/>
    <col min="261" max="261" width="10.7109375" style="88" customWidth="1"/>
    <col min="262" max="262" width="10.85546875" style="88" customWidth="1"/>
    <col min="263" max="263" width="11" style="88" customWidth="1"/>
    <col min="264" max="264" width="12.140625" style="88" customWidth="1"/>
    <col min="265" max="265" width="11.7109375" style="88" customWidth="1"/>
    <col min="266" max="268" width="11.5703125" style="88" customWidth="1"/>
    <col min="269" max="269" width="12.42578125" style="88" customWidth="1"/>
    <col min="270" max="270" width="12.7109375" style="88" customWidth="1"/>
    <col min="271" max="271" width="13.7109375" style="88" customWidth="1"/>
    <col min="272" max="511" width="9.140625" style="88"/>
    <col min="512" max="512" width="8.7109375" style="88" customWidth="1"/>
    <col min="513" max="513" width="8.85546875" style="88" customWidth="1"/>
    <col min="514" max="514" width="42.42578125" style="88" customWidth="1"/>
    <col min="515" max="515" width="7.85546875" style="88" customWidth="1"/>
    <col min="516" max="516" width="9.140625" style="88"/>
    <col min="517" max="517" width="10.7109375" style="88" customWidth="1"/>
    <col min="518" max="518" width="10.85546875" style="88" customWidth="1"/>
    <col min="519" max="519" width="11" style="88" customWidth="1"/>
    <col min="520" max="520" width="12.140625" style="88" customWidth="1"/>
    <col min="521" max="521" width="11.7109375" style="88" customWidth="1"/>
    <col min="522" max="524" width="11.5703125" style="88" customWidth="1"/>
    <col min="525" max="525" width="12.42578125" style="88" customWidth="1"/>
    <col min="526" max="526" width="12.7109375" style="88" customWidth="1"/>
    <col min="527" max="527" width="13.7109375" style="88" customWidth="1"/>
    <col min="528" max="767" width="9.140625" style="88"/>
    <col min="768" max="768" width="8.7109375" style="88" customWidth="1"/>
    <col min="769" max="769" width="8.85546875" style="88" customWidth="1"/>
    <col min="770" max="770" width="42.42578125" style="88" customWidth="1"/>
    <col min="771" max="771" width="7.85546875" style="88" customWidth="1"/>
    <col min="772" max="772" width="9.140625" style="88"/>
    <col min="773" max="773" width="10.7109375" style="88" customWidth="1"/>
    <col min="774" max="774" width="10.85546875" style="88" customWidth="1"/>
    <col min="775" max="775" width="11" style="88" customWidth="1"/>
    <col min="776" max="776" width="12.140625" style="88" customWidth="1"/>
    <col min="777" max="777" width="11.7109375" style="88" customWidth="1"/>
    <col min="778" max="780" width="11.5703125" style="88" customWidth="1"/>
    <col min="781" max="781" width="12.42578125" style="88" customWidth="1"/>
    <col min="782" max="782" width="12.7109375" style="88" customWidth="1"/>
    <col min="783" max="783" width="13.7109375" style="88" customWidth="1"/>
    <col min="784" max="1023" width="9.140625" style="88"/>
    <col min="1024" max="1024" width="8.7109375" style="88" customWidth="1"/>
    <col min="1025" max="1025" width="8.85546875" style="88" customWidth="1"/>
    <col min="1026" max="1026" width="42.42578125" style="88" customWidth="1"/>
    <col min="1027" max="1027" width="7.85546875" style="88" customWidth="1"/>
    <col min="1028" max="1028" width="9.140625" style="88"/>
    <col min="1029" max="1029" width="10.7109375" style="88" customWidth="1"/>
    <col min="1030" max="1030" width="10.85546875" style="88" customWidth="1"/>
    <col min="1031" max="1031" width="11" style="88" customWidth="1"/>
    <col min="1032" max="1032" width="12.140625" style="88" customWidth="1"/>
    <col min="1033" max="1033" width="11.7109375" style="88" customWidth="1"/>
    <col min="1034" max="1036" width="11.5703125" style="88" customWidth="1"/>
    <col min="1037" max="1037" width="12.42578125" style="88" customWidth="1"/>
    <col min="1038" max="1038" width="12.7109375" style="88" customWidth="1"/>
    <col min="1039" max="1039" width="13.7109375" style="88" customWidth="1"/>
    <col min="1040" max="1279" width="9.140625" style="88"/>
    <col min="1280" max="1280" width="8.7109375" style="88" customWidth="1"/>
    <col min="1281" max="1281" width="8.85546875" style="88" customWidth="1"/>
    <col min="1282" max="1282" width="42.42578125" style="88" customWidth="1"/>
    <col min="1283" max="1283" width="7.85546875" style="88" customWidth="1"/>
    <col min="1284" max="1284" width="9.140625" style="88"/>
    <col min="1285" max="1285" width="10.7109375" style="88" customWidth="1"/>
    <col min="1286" max="1286" width="10.85546875" style="88" customWidth="1"/>
    <col min="1287" max="1287" width="11" style="88" customWidth="1"/>
    <col min="1288" max="1288" width="12.140625" style="88" customWidth="1"/>
    <col min="1289" max="1289" width="11.7109375" style="88" customWidth="1"/>
    <col min="1290" max="1292" width="11.5703125" style="88" customWidth="1"/>
    <col min="1293" max="1293" width="12.42578125" style="88" customWidth="1"/>
    <col min="1294" max="1294" width="12.7109375" style="88" customWidth="1"/>
    <col min="1295" max="1295" width="13.7109375" style="88" customWidth="1"/>
    <col min="1296" max="1535" width="9.140625" style="88"/>
    <col min="1536" max="1536" width="8.7109375" style="88" customWidth="1"/>
    <col min="1537" max="1537" width="8.85546875" style="88" customWidth="1"/>
    <col min="1538" max="1538" width="42.42578125" style="88" customWidth="1"/>
    <col min="1539" max="1539" width="7.85546875" style="88" customWidth="1"/>
    <col min="1540" max="1540" width="9.140625" style="88"/>
    <col min="1541" max="1541" width="10.7109375" style="88" customWidth="1"/>
    <col min="1542" max="1542" width="10.85546875" style="88" customWidth="1"/>
    <col min="1543" max="1543" width="11" style="88" customWidth="1"/>
    <col min="1544" max="1544" width="12.140625" style="88" customWidth="1"/>
    <col min="1545" max="1545" width="11.7109375" style="88" customWidth="1"/>
    <col min="1546" max="1548" width="11.5703125" style="88" customWidth="1"/>
    <col min="1549" max="1549" width="12.42578125" style="88" customWidth="1"/>
    <col min="1550" max="1550" width="12.7109375" style="88" customWidth="1"/>
    <col min="1551" max="1551" width="13.7109375" style="88" customWidth="1"/>
    <col min="1552" max="1791" width="9.140625" style="88"/>
    <col min="1792" max="1792" width="8.7109375" style="88" customWidth="1"/>
    <col min="1793" max="1793" width="8.85546875" style="88" customWidth="1"/>
    <col min="1794" max="1794" width="42.42578125" style="88" customWidth="1"/>
    <col min="1795" max="1795" width="7.85546875" style="88" customWidth="1"/>
    <col min="1796" max="1796" width="9.140625" style="88"/>
    <col min="1797" max="1797" width="10.7109375" style="88" customWidth="1"/>
    <col min="1798" max="1798" width="10.85546875" style="88" customWidth="1"/>
    <col min="1799" max="1799" width="11" style="88" customWidth="1"/>
    <col min="1800" max="1800" width="12.140625" style="88" customWidth="1"/>
    <col min="1801" max="1801" width="11.7109375" style="88" customWidth="1"/>
    <col min="1802" max="1804" width="11.5703125" style="88" customWidth="1"/>
    <col min="1805" max="1805" width="12.42578125" style="88" customWidth="1"/>
    <col min="1806" max="1806" width="12.7109375" style="88" customWidth="1"/>
    <col min="1807" max="1807" width="13.7109375" style="88" customWidth="1"/>
    <col min="1808" max="2047" width="9.140625" style="88"/>
    <col min="2048" max="2048" width="8.7109375" style="88" customWidth="1"/>
    <col min="2049" max="2049" width="8.85546875" style="88" customWidth="1"/>
    <col min="2050" max="2050" width="42.42578125" style="88" customWidth="1"/>
    <col min="2051" max="2051" width="7.85546875" style="88" customWidth="1"/>
    <col min="2052" max="2052" width="9.140625" style="88"/>
    <col min="2053" max="2053" width="10.7109375" style="88" customWidth="1"/>
    <col min="2054" max="2054" width="10.85546875" style="88" customWidth="1"/>
    <col min="2055" max="2055" width="11" style="88" customWidth="1"/>
    <col min="2056" max="2056" width="12.140625" style="88" customWidth="1"/>
    <col min="2057" max="2057" width="11.7109375" style="88" customWidth="1"/>
    <col min="2058" max="2060" width="11.5703125" style="88" customWidth="1"/>
    <col min="2061" max="2061" width="12.42578125" style="88" customWidth="1"/>
    <col min="2062" max="2062" width="12.7109375" style="88" customWidth="1"/>
    <col min="2063" max="2063" width="13.7109375" style="88" customWidth="1"/>
    <col min="2064" max="2303" width="9.140625" style="88"/>
    <col min="2304" max="2304" width="8.7109375" style="88" customWidth="1"/>
    <col min="2305" max="2305" width="8.85546875" style="88" customWidth="1"/>
    <col min="2306" max="2306" width="42.42578125" style="88" customWidth="1"/>
    <col min="2307" max="2307" width="7.85546875" style="88" customWidth="1"/>
    <col min="2308" max="2308" width="9.140625" style="88"/>
    <col min="2309" max="2309" width="10.7109375" style="88" customWidth="1"/>
    <col min="2310" max="2310" width="10.85546875" style="88" customWidth="1"/>
    <col min="2311" max="2311" width="11" style="88" customWidth="1"/>
    <col min="2312" max="2312" width="12.140625" style="88" customWidth="1"/>
    <col min="2313" max="2313" width="11.7109375" style="88" customWidth="1"/>
    <col min="2314" max="2316" width="11.5703125" style="88" customWidth="1"/>
    <col min="2317" max="2317" width="12.42578125" style="88" customWidth="1"/>
    <col min="2318" max="2318" width="12.7109375" style="88" customWidth="1"/>
    <col min="2319" max="2319" width="13.7109375" style="88" customWidth="1"/>
    <col min="2320" max="2559" width="9.140625" style="88"/>
    <col min="2560" max="2560" width="8.7109375" style="88" customWidth="1"/>
    <col min="2561" max="2561" width="8.85546875" style="88" customWidth="1"/>
    <col min="2562" max="2562" width="42.42578125" style="88" customWidth="1"/>
    <col min="2563" max="2563" width="7.85546875" style="88" customWidth="1"/>
    <col min="2564" max="2564" width="9.140625" style="88"/>
    <col min="2565" max="2565" width="10.7109375" style="88" customWidth="1"/>
    <col min="2566" max="2566" width="10.85546875" style="88" customWidth="1"/>
    <col min="2567" max="2567" width="11" style="88" customWidth="1"/>
    <col min="2568" max="2568" width="12.140625" style="88" customWidth="1"/>
    <col min="2569" max="2569" width="11.7109375" style="88" customWidth="1"/>
    <col min="2570" max="2572" width="11.5703125" style="88" customWidth="1"/>
    <col min="2573" max="2573" width="12.42578125" style="88" customWidth="1"/>
    <col min="2574" max="2574" width="12.7109375" style="88" customWidth="1"/>
    <col min="2575" max="2575" width="13.7109375" style="88" customWidth="1"/>
    <col min="2576" max="2815" width="9.140625" style="88"/>
    <col min="2816" max="2816" width="8.7109375" style="88" customWidth="1"/>
    <col min="2817" max="2817" width="8.85546875" style="88" customWidth="1"/>
    <col min="2818" max="2818" width="42.42578125" style="88" customWidth="1"/>
    <col min="2819" max="2819" width="7.85546875" style="88" customWidth="1"/>
    <col min="2820" max="2820" width="9.140625" style="88"/>
    <col min="2821" max="2821" width="10.7109375" style="88" customWidth="1"/>
    <col min="2822" max="2822" width="10.85546875" style="88" customWidth="1"/>
    <col min="2823" max="2823" width="11" style="88" customWidth="1"/>
    <col min="2824" max="2824" width="12.140625" style="88" customWidth="1"/>
    <col min="2825" max="2825" width="11.7109375" style="88" customWidth="1"/>
    <col min="2826" max="2828" width="11.5703125" style="88" customWidth="1"/>
    <col min="2829" max="2829" width="12.42578125" style="88" customWidth="1"/>
    <col min="2830" max="2830" width="12.7109375" style="88" customWidth="1"/>
    <col min="2831" max="2831" width="13.7109375" style="88" customWidth="1"/>
    <col min="2832" max="3071" width="9.140625" style="88"/>
    <col min="3072" max="3072" width="8.7109375" style="88" customWidth="1"/>
    <col min="3073" max="3073" width="8.85546875" style="88" customWidth="1"/>
    <col min="3074" max="3074" width="42.42578125" style="88" customWidth="1"/>
    <col min="3075" max="3075" width="7.85546875" style="88" customWidth="1"/>
    <col min="3076" max="3076" width="9.140625" style="88"/>
    <col min="3077" max="3077" width="10.7109375" style="88" customWidth="1"/>
    <col min="3078" max="3078" width="10.85546875" style="88" customWidth="1"/>
    <col min="3079" max="3079" width="11" style="88" customWidth="1"/>
    <col min="3080" max="3080" width="12.140625" style="88" customWidth="1"/>
    <col min="3081" max="3081" width="11.7109375" style="88" customWidth="1"/>
    <col min="3082" max="3084" width="11.5703125" style="88" customWidth="1"/>
    <col min="3085" max="3085" width="12.42578125" style="88" customWidth="1"/>
    <col min="3086" max="3086" width="12.7109375" style="88" customWidth="1"/>
    <col min="3087" max="3087" width="13.7109375" style="88" customWidth="1"/>
    <col min="3088" max="3327" width="9.140625" style="88"/>
    <col min="3328" max="3328" width="8.7109375" style="88" customWidth="1"/>
    <col min="3329" max="3329" width="8.85546875" style="88" customWidth="1"/>
    <col min="3330" max="3330" width="42.42578125" style="88" customWidth="1"/>
    <col min="3331" max="3331" width="7.85546875" style="88" customWidth="1"/>
    <col min="3332" max="3332" width="9.140625" style="88"/>
    <col min="3333" max="3333" width="10.7109375" style="88" customWidth="1"/>
    <col min="3334" max="3334" width="10.85546875" style="88" customWidth="1"/>
    <col min="3335" max="3335" width="11" style="88" customWidth="1"/>
    <col min="3336" max="3336" width="12.140625" style="88" customWidth="1"/>
    <col min="3337" max="3337" width="11.7109375" style="88" customWidth="1"/>
    <col min="3338" max="3340" width="11.5703125" style="88" customWidth="1"/>
    <col min="3341" max="3341" width="12.42578125" style="88" customWidth="1"/>
    <col min="3342" max="3342" width="12.7109375" style="88" customWidth="1"/>
    <col min="3343" max="3343" width="13.7109375" style="88" customWidth="1"/>
    <col min="3344" max="3583" width="9.140625" style="88"/>
    <col min="3584" max="3584" width="8.7109375" style="88" customWidth="1"/>
    <col min="3585" max="3585" width="8.85546875" style="88" customWidth="1"/>
    <col min="3586" max="3586" width="42.42578125" style="88" customWidth="1"/>
    <col min="3587" max="3587" width="7.85546875" style="88" customWidth="1"/>
    <col min="3588" max="3588" width="9.140625" style="88"/>
    <col min="3589" max="3589" width="10.7109375" style="88" customWidth="1"/>
    <col min="3590" max="3590" width="10.85546875" style="88" customWidth="1"/>
    <col min="3591" max="3591" width="11" style="88" customWidth="1"/>
    <col min="3592" max="3592" width="12.140625" style="88" customWidth="1"/>
    <col min="3593" max="3593" width="11.7109375" style="88" customWidth="1"/>
    <col min="3594" max="3596" width="11.5703125" style="88" customWidth="1"/>
    <col min="3597" max="3597" width="12.42578125" style="88" customWidth="1"/>
    <col min="3598" max="3598" width="12.7109375" style="88" customWidth="1"/>
    <col min="3599" max="3599" width="13.7109375" style="88" customWidth="1"/>
    <col min="3600" max="3839" width="9.140625" style="88"/>
    <col min="3840" max="3840" width="8.7109375" style="88" customWidth="1"/>
    <col min="3841" max="3841" width="8.85546875" style="88" customWidth="1"/>
    <col min="3842" max="3842" width="42.42578125" style="88" customWidth="1"/>
    <col min="3843" max="3843" width="7.85546875" style="88" customWidth="1"/>
    <col min="3844" max="3844" width="9.140625" style="88"/>
    <col min="3845" max="3845" width="10.7109375" style="88" customWidth="1"/>
    <col min="3846" max="3846" width="10.85546875" style="88" customWidth="1"/>
    <col min="3847" max="3847" width="11" style="88" customWidth="1"/>
    <col min="3848" max="3848" width="12.140625" style="88" customWidth="1"/>
    <col min="3849" max="3849" width="11.7109375" style="88" customWidth="1"/>
    <col min="3850" max="3852" width="11.5703125" style="88" customWidth="1"/>
    <col min="3853" max="3853" width="12.42578125" style="88" customWidth="1"/>
    <col min="3854" max="3854" width="12.7109375" style="88" customWidth="1"/>
    <col min="3855" max="3855" width="13.7109375" style="88" customWidth="1"/>
    <col min="3856" max="4095" width="9.140625" style="88"/>
    <col min="4096" max="4096" width="8.7109375" style="88" customWidth="1"/>
    <col min="4097" max="4097" width="8.85546875" style="88" customWidth="1"/>
    <col min="4098" max="4098" width="42.42578125" style="88" customWidth="1"/>
    <col min="4099" max="4099" width="7.85546875" style="88" customWidth="1"/>
    <col min="4100" max="4100" width="9.140625" style="88"/>
    <col min="4101" max="4101" width="10.7109375" style="88" customWidth="1"/>
    <col min="4102" max="4102" width="10.85546875" style="88" customWidth="1"/>
    <col min="4103" max="4103" width="11" style="88" customWidth="1"/>
    <col min="4104" max="4104" width="12.140625" style="88" customWidth="1"/>
    <col min="4105" max="4105" width="11.7109375" style="88" customWidth="1"/>
    <col min="4106" max="4108" width="11.5703125" style="88" customWidth="1"/>
    <col min="4109" max="4109" width="12.42578125" style="88" customWidth="1"/>
    <col min="4110" max="4110" width="12.7109375" style="88" customWidth="1"/>
    <col min="4111" max="4111" width="13.7109375" style="88" customWidth="1"/>
    <col min="4112" max="4351" width="9.140625" style="88"/>
    <col min="4352" max="4352" width="8.7109375" style="88" customWidth="1"/>
    <col min="4353" max="4353" width="8.85546875" style="88" customWidth="1"/>
    <col min="4354" max="4354" width="42.42578125" style="88" customWidth="1"/>
    <col min="4355" max="4355" width="7.85546875" style="88" customWidth="1"/>
    <col min="4356" max="4356" width="9.140625" style="88"/>
    <col min="4357" max="4357" width="10.7109375" style="88" customWidth="1"/>
    <col min="4358" max="4358" width="10.85546875" style="88" customWidth="1"/>
    <col min="4359" max="4359" width="11" style="88" customWidth="1"/>
    <col min="4360" max="4360" width="12.140625" style="88" customWidth="1"/>
    <col min="4361" max="4361" width="11.7109375" style="88" customWidth="1"/>
    <col min="4362" max="4364" width="11.5703125" style="88" customWidth="1"/>
    <col min="4365" max="4365" width="12.42578125" style="88" customWidth="1"/>
    <col min="4366" max="4366" width="12.7109375" style="88" customWidth="1"/>
    <col min="4367" max="4367" width="13.7109375" style="88" customWidth="1"/>
    <col min="4368" max="4607" width="9.140625" style="88"/>
    <col min="4608" max="4608" width="8.7109375" style="88" customWidth="1"/>
    <col min="4609" max="4609" width="8.85546875" style="88" customWidth="1"/>
    <col min="4610" max="4610" width="42.42578125" style="88" customWidth="1"/>
    <col min="4611" max="4611" width="7.85546875" style="88" customWidth="1"/>
    <col min="4612" max="4612" width="9.140625" style="88"/>
    <col min="4613" max="4613" width="10.7109375" style="88" customWidth="1"/>
    <col min="4614" max="4614" width="10.85546875" style="88" customWidth="1"/>
    <col min="4615" max="4615" width="11" style="88" customWidth="1"/>
    <col min="4616" max="4616" width="12.140625" style="88" customWidth="1"/>
    <col min="4617" max="4617" width="11.7109375" style="88" customWidth="1"/>
    <col min="4618" max="4620" width="11.5703125" style="88" customWidth="1"/>
    <col min="4621" max="4621" width="12.42578125" style="88" customWidth="1"/>
    <col min="4622" max="4622" width="12.7109375" style="88" customWidth="1"/>
    <col min="4623" max="4623" width="13.7109375" style="88" customWidth="1"/>
    <col min="4624" max="4863" width="9.140625" style="88"/>
    <col min="4864" max="4864" width="8.7109375" style="88" customWidth="1"/>
    <col min="4865" max="4865" width="8.85546875" style="88" customWidth="1"/>
    <col min="4866" max="4866" width="42.42578125" style="88" customWidth="1"/>
    <col min="4867" max="4867" width="7.85546875" style="88" customWidth="1"/>
    <col min="4868" max="4868" width="9.140625" style="88"/>
    <col min="4869" max="4869" width="10.7109375" style="88" customWidth="1"/>
    <col min="4870" max="4870" width="10.85546875" style="88" customWidth="1"/>
    <col min="4871" max="4871" width="11" style="88" customWidth="1"/>
    <col min="4872" max="4872" width="12.140625" style="88" customWidth="1"/>
    <col min="4873" max="4873" width="11.7109375" style="88" customWidth="1"/>
    <col min="4874" max="4876" width="11.5703125" style="88" customWidth="1"/>
    <col min="4877" max="4877" width="12.42578125" style="88" customWidth="1"/>
    <col min="4878" max="4878" width="12.7109375" style="88" customWidth="1"/>
    <col min="4879" max="4879" width="13.7109375" style="88" customWidth="1"/>
    <col min="4880" max="5119" width="9.140625" style="88"/>
    <col min="5120" max="5120" width="8.7109375" style="88" customWidth="1"/>
    <col min="5121" max="5121" width="8.85546875" style="88" customWidth="1"/>
    <col min="5122" max="5122" width="42.42578125" style="88" customWidth="1"/>
    <col min="5123" max="5123" width="7.85546875" style="88" customWidth="1"/>
    <col min="5124" max="5124" width="9.140625" style="88"/>
    <col min="5125" max="5125" width="10.7109375" style="88" customWidth="1"/>
    <col min="5126" max="5126" width="10.85546875" style="88" customWidth="1"/>
    <col min="5127" max="5127" width="11" style="88" customWidth="1"/>
    <col min="5128" max="5128" width="12.140625" style="88" customWidth="1"/>
    <col min="5129" max="5129" width="11.7109375" style="88" customWidth="1"/>
    <col min="5130" max="5132" width="11.5703125" style="88" customWidth="1"/>
    <col min="5133" max="5133" width="12.42578125" style="88" customWidth="1"/>
    <col min="5134" max="5134" width="12.7109375" style="88" customWidth="1"/>
    <col min="5135" max="5135" width="13.7109375" style="88" customWidth="1"/>
    <col min="5136" max="5375" width="9.140625" style="88"/>
    <col min="5376" max="5376" width="8.7109375" style="88" customWidth="1"/>
    <col min="5377" max="5377" width="8.85546875" style="88" customWidth="1"/>
    <col min="5378" max="5378" width="42.42578125" style="88" customWidth="1"/>
    <col min="5379" max="5379" width="7.85546875" style="88" customWidth="1"/>
    <col min="5380" max="5380" width="9.140625" style="88"/>
    <col min="5381" max="5381" width="10.7109375" style="88" customWidth="1"/>
    <col min="5382" max="5382" width="10.85546875" style="88" customWidth="1"/>
    <col min="5383" max="5383" width="11" style="88" customWidth="1"/>
    <col min="5384" max="5384" width="12.140625" style="88" customWidth="1"/>
    <col min="5385" max="5385" width="11.7109375" style="88" customWidth="1"/>
    <col min="5386" max="5388" width="11.5703125" style="88" customWidth="1"/>
    <col min="5389" max="5389" width="12.42578125" style="88" customWidth="1"/>
    <col min="5390" max="5390" width="12.7109375" style="88" customWidth="1"/>
    <col min="5391" max="5391" width="13.7109375" style="88" customWidth="1"/>
    <col min="5392" max="5631" width="9.140625" style="88"/>
    <col min="5632" max="5632" width="8.7109375" style="88" customWidth="1"/>
    <col min="5633" max="5633" width="8.85546875" style="88" customWidth="1"/>
    <col min="5634" max="5634" width="42.42578125" style="88" customWidth="1"/>
    <col min="5635" max="5635" width="7.85546875" style="88" customWidth="1"/>
    <col min="5636" max="5636" width="9.140625" style="88"/>
    <col min="5637" max="5637" width="10.7109375" style="88" customWidth="1"/>
    <col min="5638" max="5638" width="10.85546875" style="88" customWidth="1"/>
    <col min="5639" max="5639" width="11" style="88" customWidth="1"/>
    <col min="5640" max="5640" width="12.140625" style="88" customWidth="1"/>
    <col min="5641" max="5641" width="11.7109375" style="88" customWidth="1"/>
    <col min="5642" max="5644" width="11.5703125" style="88" customWidth="1"/>
    <col min="5645" max="5645" width="12.42578125" style="88" customWidth="1"/>
    <col min="5646" max="5646" width="12.7109375" style="88" customWidth="1"/>
    <col min="5647" max="5647" width="13.7109375" style="88" customWidth="1"/>
    <col min="5648" max="5887" width="9.140625" style="88"/>
    <col min="5888" max="5888" width="8.7109375" style="88" customWidth="1"/>
    <col min="5889" max="5889" width="8.85546875" style="88" customWidth="1"/>
    <col min="5890" max="5890" width="42.42578125" style="88" customWidth="1"/>
    <col min="5891" max="5891" width="7.85546875" style="88" customWidth="1"/>
    <col min="5892" max="5892" width="9.140625" style="88"/>
    <col min="5893" max="5893" width="10.7109375" style="88" customWidth="1"/>
    <col min="5894" max="5894" width="10.85546875" style="88" customWidth="1"/>
    <col min="5895" max="5895" width="11" style="88" customWidth="1"/>
    <col min="5896" max="5896" width="12.140625" style="88" customWidth="1"/>
    <col min="5897" max="5897" width="11.7109375" style="88" customWidth="1"/>
    <col min="5898" max="5900" width="11.5703125" style="88" customWidth="1"/>
    <col min="5901" max="5901" width="12.42578125" style="88" customWidth="1"/>
    <col min="5902" max="5902" width="12.7109375" style="88" customWidth="1"/>
    <col min="5903" max="5903" width="13.7109375" style="88" customWidth="1"/>
    <col min="5904" max="6143" width="9.140625" style="88"/>
    <col min="6144" max="6144" width="8.7109375" style="88" customWidth="1"/>
    <col min="6145" max="6145" width="8.85546875" style="88" customWidth="1"/>
    <col min="6146" max="6146" width="42.42578125" style="88" customWidth="1"/>
    <col min="6147" max="6147" width="7.85546875" style="88" customWidth="1"/>
    <col min="6148" max="6148" width="9.140625" style="88"/>
    <col min="6149" max="6149" width="10.7109375" style="88" customWidth="1"/>
    <col min="6150" max="6150" width="10.85546875" style="88" customWidth="1"/>
    <col min="6151" max="6151" width="11" style="88" customWidth="1"/>
    <col min="6152" max="6152" width="12.140625" style="88" customWidth="1"/>
    <col min="6153" max="6153" width="11.7109375" style="88" customWidth="1"/>
    <col min="6154" max="6156" width="11.5703125" style="88" customWidth="1"/>
    <col min="6157" max="6157" width="12.42578125" style="88" customWidth="1"/>
    <col min="6158" max="6158" width="12.7109375" style="88" customWidth="1"/>
    <col min="6159" max="6159" width="13.7109375" style="88" customWidth="1"/>
    <col min="6160" max="6399" width="9.140625" style="88"/>
    <col min="6400" max="6400" width="8.7109375" style="88" customWidth="1"/>
    <col min="6401" max="6401" width="8.85546875" style="88" customWidth="1"/>
    <col min="6402" max="6402" width="42.42578125" style="88" customWidth="1"/>
    <col min="6403" max="6403" width="7.85546875" style="88" customWidth="1"/>
    <col min="6404" max="6404" width="9.140625" style="88"/>
    <col min="6405" max="6405" width="10.7109375" style="88" customWidth="1"/>
    <col min="6406" max="6406" width="10.85546875" style="88" customWidth="1"/>
    <col min="6407" max="6407" width="11" style="88" customWidth="1"/>
    <col min="6408" max="6408" width="12.140625" style="88" customWidth="1"/>
    <col min="6409" max="6409" width="11.7109375" style="88" customWidth="1"/>
    <col min="6410" max="6412" width="11.5703125" style="88" customWidth="1"/>
    <col min="6413" max="6413" width="12.42578125" style="88" customWidth="1"/>
    <col min="6414" max="6414" width="12.7109375" style="88" customWidth="1"/>
    <col min="6415" max="6415" width="13.7109375" style="88" customWidth="1"/>
    <col min="6416" max="6655" width="9.140625" style="88"/>
    <col min="6656" max="6656" width="8.7109375" style="88" customWidth="1"/>
    <col min="6657" max="6657" width="8.85546875" style="88" customWidth="1"/>
    <col min="6658" max="6658" width="42.42578125" style="88" customWidth="1"/>
    <col min="6659" max="6659" width="7.85546875" style="88" customWidth="1"/>
    <col min="6660" max="6660" width="9.140625" style="88"/>
    <col min="6661" max="6661" width="10.7109375" style="88" customWidth="1"/>
    <col min="6662" max="6662" width="10.85546875" style="88" customWidth="1"/>
    <col min="6663" max="6663" width="11" style="88" customWidth="1"/>
    <col min="6664" max="6664" width="12.140625" style="88" customWidth="1"/>
    <col min="6665" max="6665" width="11.7109375" style="88" customWidth="1"/>
    <col min="6666" max="6668" width="11.5703125" style="88" customWidth="1"/>
    <col min="6669" max="6669" width="12.42578125" style="88" customWidth="1"/>
    <col min="6670" max="6670" width="12.7109375" style="88" customWidth="1"/>
    <col min="6671" max="6671" width="13.7109375" style="88" customWidth="1"/>
    <col min="6672" max="6911" width="9.140625" style="88"/>
    <col min="6912" max="6912" width="8.7109375" style="88" customWidth="1"/>
    <col min="6913" max="6913" width="8.85546875" style="88" customWidth="1"/>
    <col min="6914" max="6914" width="42.42578125" style="88" customWidth="1"/>
    <col min="6915" max="6915" width="7.85546875" style="88" customWidth="1"/>
    <col min="6916" max="6916" width="9.140625" style="88"/>
    <col min="6917" max="6917" width="10.7109375" style="88" customWidth="1"/>
    <col min="6918" max="6918" width="10.85546875" style="88" customWidth="1"/>
    <col min="6919" max="6919" width="11" style="88" customWidth="1"/>
    <col min="6920" max="6920" width="12.140625" style="88" customWidth="1"/>
    <col min="6921" max="6921" width="11.7109375" style="88" customWidth="1"/>
    <col min="6922" max="6924" width="11.5703125" style="88" customWidth="1"/>
    <col min="6925" max="6925" width="12.42578125" style="88" customWidth="1"/>
    <col min="6926" max="6926" width="12.7109375" style="88" customWidth="1"/>
    <col min="6927" max="6927" width="13.7109375" style="88" customWidth="1"/>
    <col min="6928" max="7167" width="9.140625" style="88"/>
    <col min="7168" max="7168" width="8.7109375" style="88" customWidth="1"/>
    <col min="7169" max="7169" width="8.85546875" style="88" customWidth="1"/>
    <col min="7170" max="7170" width="42.42578125" style="88" customWidth="1"/>
    <col min="7171" max="7171" width="7.85546875" style="88" customWidth="1"/>
    <col min="7172" max="7172" width="9.140625" style="88"/>
    <col min="7173" max="7173" width="10.7109375" style="88" customWidth="1"/>
    <col min="7174" max="7174" width="10.85546875" style="88" customWidth="1"/>
    <col min="7175" max="7175" width="11" style="88" customWidth="1"/>
    <col min="7176" max="7176" width="12.140625" style="88" customWidth="1"/>
    <col min="7177" max="7177" width="11.7109375" style="88" customWidth="1"/>
    <col min="7178" max="7180" width="11.5703125" style="88" customWidth="1"/>
    <col min="7181" max="7181" width="12.42578125" style="88" customWidth="1"/>
    <col min="7182" max="7182" width="12.7109375" style="88" customWidth="1"/>
    <col min="7183" max="7183" width="13.7109375" style="88" customWidth="1"/>
    <col min="7184" max="7423" width="9.140625" style="88"/>
    <col min="7424" max="7424" width="8.7109375" style="88" customWidth="1"/>
    <col min="7425" max="7425" width="8.85546875" style="88" customWidth="1"/>
    <col min="7426" max="7426" width="42.42578125" style="88" customWidth="1"/>
    <col min="7427" max="7427" width="7.85546875" style="88" customWidth="1"/>
    <col min="7428" max="7428" width="9.140625" style="88"/>
    <col min="7429" max="7429" width="10.7109375" style="88" customWidth="1"/>
    <col min="7430" max="7430" width="10.85546875" style="88" customWidth="1"/>
    <col min="7431" max="7431" width="11" style="88" customWidth="1"/>
    <col min="7432" max="7432" width="12.140625" style="88" customWidth="1"/>
    <col min="7433" max="7433" width="11.7109375" style="88" customWidth="1"/>
    <col min="7434" max="7436" width="11.5703125" style="88" customWidth="1"/>
    <col min="7437" max="7437" width="12.42578125" style="88" customWidth="1"/>
    <col min="7438" max="7438" width="12.7109375" style="88" customWidth="1"/>
    <col min="7439" max="7439" width="13.7109375" style="88" customWidth="1"/>
    <col min="7440" max="7679" width="9.140625" style="88"/>
    <col min="7680" max="7680" width="8.7109375" style="88" customWidth="1"/>
    <col min="7681" max="7681" width="8.85546875" style="88" customWidth="1"/>
    <col min="7682" max="7682" width="42.42578125" style="88" customWidth="1"/>
    <col min="7683" max="7683" width="7.85546875" style="88" customWidth="1"/>
    <col min="7684" max="7684" width="9.140625" style="88"/>
    <col min="7685" max="7685" width="10.7109375" style="88" customWidth="1"/>
    <col min="7686" max="7686" width="10.85546875" style="88" customWidth="1"/>
    <col min="7687" max="7687" width="11" style="88" customWidth="1"/>
    <col min="7688" max="7688" width="12.140625" style="88" customWidth="1"/>
    <col min="7689" max="7689" width="11.7109375" style="88" customWidth="1"/>
    <col min="7690" max="7692" width="11.5703125" style="88" customWidth="1"/>
    <col min="7693" max="7693" width="12.42578125" style="88" customWidth="1"/>
    <col min="7694" max="7694" width="12.7109375" style="88" customWidth="1"/>
    <col min="7695" max="7695" width="13.7109375" style="88" customWidth="1"/>
    <col min="7696" max="7935" width="9.140625" style="88"/>
    <col min="7936" max="7936" width="8.7109375" style="88" customWidth="1"/>
    <col min="7937" max="7937" width="8.85546875" style="88" customWidth="1"/>
    <col min="7938" max="7938" width="42.42578125" style="88" customWidth="1"/>
    <col min="7939" max="7939" width="7.85546875" style="88" customWidth="1"/>
    <col min="7940" max="7940" width="9.140625" style="88"/>
    <col min="7941" max="7941" width="10.7109375" style="88" customWidth="1"/>
    <col min="7942" max="7942" width="10.85546875" style="88" customWidth="1"/>
    <col min="7943" max="7943" width="11" style="88" customWidth="1"/>
    <col min="7944" max="7944" width="12.140625" style="88" customWidth="1"/>
    <col min="7945" max="7945" width="11.7109375" style="88" customWidth="1"/>
    <col min="7946" max="7948" width="11.5703125" style="88" customWidth="1"/>
    <col min="7949" max="7949" width="12.42578125" style="88" customWidth="1"/>
    <col min="7950" max="7950" width="12.7109375" style="88" customWidth="1"/>
    <col min="7951" max="7951" width="13.7109375" style="88" customWidth="1"/>
    <col min="7952" max="8191" width="9.140625" style="88"/>
    <col min="8192" max="8192" width="8.7109375" style="88" customWidth="1"/>
    <col min="8193" max="8193" width="8.85546875" style="88" customWidth="1"/>
    <col min="8194" max="8194" width="42.42578125" style="88" customWidth="1"/>
    <col min="8195" max="8195" width="7.85546875" style="88" customWidth="1"/>
    <col min="8196" max="8196" width="9.140625" style="88"/>
    <col min="8197" max="8197" width="10.7109375" style="88" customWidth="1"/>
    <col min="8198" max="8198" width="10.85546875" style="88" customWidth="1"/>
    <col min="8199" max="8199" width="11" style="88" customWidth="1"/>
    <col min="8200" max="8200" width="12.140625" style="88" customWidth="1"/>
    <col min="8201" max="8201" width="11.7109375" style="88" customWidth="1"/>
    <col min="8202" max="8204" width="11.5703125" style="88" customWidth="1"/>
    <col min="8205" max="8205" width="12.42578125" style="88" customWidth="1"/>
    <col min="8206" max="8206" width="12.7109375" style="88" customWidth="1"/>
    <col min="8207" max="8207" width="13.7109375" style="88" customWidth="1"/>
    <col min="8208" max="8447" width="9.140625" style="88"/>
    <col min="8448" max="8448" width="8.7109375" style="88" customWidth="1"/>
    <col min="8449" max="8449" width="8.85546875" style="88" customWidth="1"/>
    <col min="8450" max="8450" width="42.42578125" style="88" customWidth="1"/>
    <col min="8451" max="8451" width="7.85546875" style="88" customWidth="1"/>
    <col min="8452" max="8452" width="9.140625" style="88"/>
    <col min="8453" max="8453" width="10.7109375" style="88" customWidth="1"/>
    <col min="8454" max="8454" width="10.85546875" style="88" customWidth="1"/>
    <col min="8455" max="8455" width="11" style="88" customWidth="1"/>
    <col min="8456" max="8456" width="12.140625" style="88" customWidth="1"/>
    <col min="8457" max="8457" width="11.7109375" style="88" customWidth="1"/>
    <col min="8458" max="8460" width="11.5703125" style="88" customWidth="1"/>
    <col min="8461" max="8461" width="12.42578125" style="88" customWidth="1"/>
    <col min="8462" max="8462" width="12.7109375" style="88" customWidth="1"/>
    <col min="8463" max="8463" width="13.7109375" style="88" customWidth="1"/>
    <col min="8464" max="8703" width="9.140625" style="88"/>
    <col min="8704" max="8704" width="8.7109375" style="88" customWidth="1"/>
    <col min="8705" max="8705" width="8.85546875" style="88" customWidth="1"/>
    <col min="8706" max="8706" width="42.42578125" style="88" customWidth="1"/>
    <col min="8707" max="8707" width="7.85546875" style="88" customWidth="1"/>
    <col min="8708" max="8708" width="9.140625" style="88"/>
    <col min="8709" max="8709" width="10.7109375" style="88" customWidth="1"/>
    <col min="8710" max="8710" width="10.85546875" style="88" customWidth="1"/>
    <col min="8711" max="8711" width="11" style="88" customWidth="1"/>
    <col min="8712" max="8712" width="12.140625" style="88" customWidth="1"/>
    <col min="8713" max="8713" width="11.7109375" style="88" customWidth="1"/>
    <col min="8714" max="8716" width="11.5703125" style="88" customWidth="1"/>
    <col min="8717" max="8717" width="12.42578125" style="88" customWidth="1"/>
    <col min="8718" max="8718" width="12.7109375" style="88" customWidth="1"/>
    <col min="8719" max="8719" width="13.7109375" style="88" customWidth="1"/>
    <col min="8720" max="8959" width="9.140625" style="88"/>
    <col min="8960" max="8960" width="8.7109375" style="88" customWidth="1"/>
    <col min="8961" max="8961" width="8.85546875" style="88" customWidth="1"/>
    <col min="8962" max="8962" width="42.42578125" style="88" customWidth="1"/>
    <col min="8963" max="8963" width="7.85546875" style="88" customWidth="1"/>
    <col min="8964" max="8964" width="9.140625" style="88"/>
    <col min="8965" max="8965" width="10.7109375" style="88" customWidth="1"/>
    <col min="8966" max="8966" width="10.85546875" style="88" customWidth="1"/>
    <col min="8967" max="8967" width="11" style="88" customWidth="1"/>
    <col min="8968" max="8968" width="12.140625" style="88" customWidth="1"/>
    <col min="8969" max="8969" width="11.7109375" style="88" customWidth="1"/>
    <col min="8970" max="8972" width="11.5703125" style="88" customWidth="1"/>
    <col min="8973" max="8973" width="12.42578125" style="88" customWidth="1"/>
    <col min="8974" max="8974" width="12.7109375" style="88" customWidth="1"/>
    <col min="8975" max="8975" width="13.7109375" style="88" customWidth="1"/>
    <col min="8976" max="9215" width="9.140625" style="88"/>
    <col min="9216" max="9216" width="8.7109375" style="88" customWidth="1"/>
    <col min="9217" max="9217" width="8.85546875" style="88" customWidth="1"/>
    <col min="9218" max="9218" width="42.42578125" style="88" customWidth="1"/>
    <col min="9219" max="9219" width="7.85546875" style="88" customWidth="1"/>
    <col min="9220" max="9220" width="9.140625" style="88"/>
    <col min="9221" max="9221" width="10.7109375" style="88" customWidth="1"/>
    <col min="9222" max="9222" width="10.85546875" style="88" customWidth="1"/>
    <col min="9223" max="9223" width="11" style="88" customWidth="1"/>
    <col min="9224" max="9224" width="12.140625" style="88" customWidth="1"/>
    <col min="9225" max="9225" width="11.7109375" style="88" customWidth="1"/>
    <col min="9226" max="9228" width="11.5703125" style="88" customWidth="1"/>
    <col min="9229" max="9229" width="12.42578125" style="88" customWidth="1"/>
    <col min="9230" max="9230" width="12.7109375" style="88" customWidth="1"/>
    <col min="9231" max="9231" width="13.7109375" style="88" customWidth="1"/>
    <col min="9232" max="9471" width="9.140625" style="88"/>
    <col min="9472" max="9472" width="8.7109375" style="88" customWidth="1"/>
    <col min="9473" max="9473" width="8.85546875" style="88" customWidth="1"/>
    <col min="9474" max="9474" width="42.42578125" style="88" customWidth="1"/>
    <col min="9475" max="9475" width="7.85546875" style="88" customWidth="1"/>
    <col min="9476" max="9476" width="9.140625" style="88"/>
    <col min="9477" max="9477" width="10.7109375" style="88" customWidth="1"/>
    <col min="9478" max="9478" width="10.85546875" style="88" customWidth="1"/>
    <col min="9479" max="9479" width="11" style="88" customWidth="1"/>
    <col min="9480" max="9480" width="12.140625" style="88" customWidth="1"/>
    <col min="9481" max="9481" width="11.7109375" style="88" customWidth="1"/>
    <col min="9482" max="9484" width="11.5703125" style="88" customWidth="1"/>
    <col min="9485" max="9485" width="12.42578125" style="88" customWidth="1"/>
    <col min="9486" max="9486" width="12.7109375" style="88" customWidth="1"/>
    <col min="9487" max="9487" width="13.7109375" style="88" customWidth="1"/>
    <col min="9488" max="9727" width="9.140625" style="88"/>
    <col min="9728" max="9728" width="8.7109375" style="88" customWidth="1"/>
    <col min="9729" max="9729" width="8.85546875" style="88" customWidth="1"/>
    <col min="9730" max="9730" width="42.42578125" style="88" customWidth="1"/>
    <col min="9731" max="9731" width="7.85546875" style="88" customWidth="1"/>
    <col min="9732" max="9732" width="9.140625" style="88"/>
    <col min="9733" max="9733" width="10.7109375" style="88" customWidth="1"/>
    <col min="9734" max="9734" width="10.85546875" style="88" customWidth="1"/>
    <col min="9735" max="9735" width="11" style="88" customWidth="1"/>
    <col min="9736" max="9736" width="12.140625" style="88" customWidth="1"/>
    <col min="9737" max="9737" width="11.7109375" style="88" customWidth="1"/>
    <col min="9738" max="9740" width="11.5703125" style="88" customWidth="1"/>
    <col min="9741" max="9741" width="12.42578125" style="88" customWidth="1"/>
    <col min="9742" max="9742" width="12.7109375" style="88" customWidth="1"/>
    <col min="9743" max="9743" width="13.7109375" style="88" customWidth="1"/>
    <col min="9744" max="9983" width="9.140625" style="88"/>
    <col min="9984" max="9984" width="8.7109375" style="88" customWidth="1"/>
    <col min="9985" max="9985" width="8.85546875" style="88" customWidth="1"/>
    <col min="9986" max="9986" width="42.42578125" style="88" customWidth="1"/>
    <col min="9987" max="9987" width="7.85546875" style="88" customWidth="1"/>
    <col min="9988" max="9988" width="9.140625" style="88"/>
    <col min="9989" max="9989" width="10.7109375" style="88" customWidth="1"/>
    <col min="9990" max="9990" width="10.85546875" style="88" customWidth="1"/>
    <col min="9991" max="9991" width="11" style="88" customWidth="1"/>
    <col min="9992" max="9992" width="12.140625" style="88" customWidth="1"/>
    <col min="9993" max="9993" width="11.7109375" style="88" customWidth="1"/>
    <col min="9994" max="9996" width="11.5703125" style="88" customWidth="1"/>
    <col min="9997" max="9997" width="12.42578125" style="88" customWidth="1"/>
    <col min="9998" max="9998" width="12.7109375" style="88" customWidth="1"/>
    <col min="9999" max="9999" width="13.7109375" style="88" customWidth="1"/>
    <col min="10000" max="10239" width="9.140625" style="88"/>
    <col min="10240" max="10240" width="8.7109375" style="88" customWidth="1"/>
    <col min="10241" max="10241" width="8.85546875" style="88" customWidth="1"/>
    <col min="10242" max="10242" width="42.42578125" style="88" customWidth="1"/>
    <col min="10243" max="10243" width="7.85546875" style="88" customWidth="1"/>
    <col min="10244" max="10244" width="9.140625" style="88"/>
    <col min="10245" max="10245" width="10.7109375" style="88" customWidth="1"/>
    <col min="10246" max="10246" width="10.85546875" style="88" customWidth="1"/>
    <col min="10247" max="10247" width="11" style="88" customWidth="1"/>
    <col min="10248" max="10248" width="12.140625" style="88" customWidth="1"/>
    <col min="10249" max="10249" width="11.7109375" style="88" customWidth="1"/>
    <col min="10250" max="10252" width="11.5703125" style="88" customWidth="1"/>
    <col min="10253" max="10253" width="12.42578125" style="88" customWidth="1"/>
    <col min="10254" max="10254" width="12.7109375" style="88" customWidth="1"/>
    <col min="10255" max="10255" width="13.7109375" style="88" customWidth="1"/>
    <col min="10256" max="10495" width="9.140625" style="88"/>
    <col min="10496" max="10496" width="8.7109375" style="88" customWidth="1"/>
    <col min="10497" max="10497" width="8.85546875" style="88" customWidth="1"/>
    <col min="10498" max="10498" width="42.42578125" style="88" customWidth="1"/>
    <col min="10499" max="10499" width="7.85546875" style="88" customWidth="1"/>
    <col min="10500" max="10500" width="9.140625" style="88"/>
    <col min="10501" max="10501" width="10.7109375" style="88" customWidth="1"/>
    <col min="10502" max="10502" width="10.85546875" style="88" customWidth="1"/>
    <col min="10503" max="10503" width="11" style="88" customWidth="1"/>
    <col min="10504" max="10504" width="12.140625" style="88" customWidth="1"/>
    <col min="10505" max="10505" width="11.7109375" style="88" customWidth="1"/>
    <col min="10506" max="10508" width="11.5703125" style="88" customWidth="1"/>
    <col min="10509" max="10509" width="12.42578125" style="88" customWidth="1"/>
    <col min="10510" max="10510" width="12.7109375" style="88" customWidth="1"/>
    <col min="10511" max="10511" width="13.7109375" style="88" customWidth="1"/>
    <col min="10512" max="10751" width="9.140625" style="88"/>
    <col min="10752" max="10752" width="8.7109375" style="88" customWidth="1"/>
    <col min="10753" max="10753" width="8.85546875" style="88" customWidth="1"/>
    <col min="10754" max="10754" width="42.42578125" style="88" customWidth="1"/>
    <col min="10755" max="10755" width="7.85546875" style="88" customWidth="1"/>
    <col min="10756" max="10756" width="9.140625" style="88"/>
    <col min="10757" max="10757" width="10.7109375" style="88" customWidth="1"/>
    <col min="10758" max="10758" width="10.85546875" style="88" customWidth="1"/>
    <col min="10759" max="10759" width="11" style="88" customWidth="1"/>
    <col min="10760" max="10760" width="12.140625" style="88" customWidth="1"/>
    <col min="10761" max="10761" width="11.7109375" style="88" customWidth="1"/>
    <col min="10762" max="10764" width="11.5703125" style="88" customWidth="1"/>
    <col min="10765" max="10765" width="12.42578125" style="88" customWidth="1"/>
    <col min="10766" max="10766" width="12.7109375" style="88" customWidth="1"/>
    <col min="10767" max="10767" width="13.7109375" style="88" customWidth="1"/>
    <col min="10768" max="11007" width="9.140625" style="88"/>
    <col min="11008" max="11008" width="8.7109375" style="88" customWidth="1"/>
    <col min="11009" max="11009" width="8.85546875" style="88" customWidth="1"/>
    <col min="11010" max="11010" width="42.42578125" style="88" customWidth="1"/>
    <col min="11011" max="11011" width="7.85546875" style="88" customWidth="1"/>
    <col min="11012" max="11012" width="9.140625" style="88"/>
    <col min="11013" max="11013" width="10.7109375" style="88" customWidth="1"/>
    <col min="11014" max="11014" width="10.85546875" style="88" customWidth="1"/>
    <col min="11015" max="11015" width="11" style="88" customWidth="1"/>
    <col min="11016" max="11016" width="12.140625" style="88" customWidth="1"/>
    <col min="11017" max="11017" width="11.7109375" style="88" customWidth="1"/>
    <col min="11018" max="11020" width="11.5703125" style="88" customWidth="1"/>
    <col min="11021" max="11021" width="12.42578125" style="88" customWidth="1"/>
    <col min="11022" max="11022" width="12.7109375" style="88" customWidth="1"/>
    <col min="11023" max="11023" width="13.7109375" style="88" customWidth="1"/>
    <col min="11024" max="11263" width="9.140625" style="88"/>
    <col min="11264" max="11264" width="8.7109375" style="88" customWidth="1"/>
    <col min="11265" max="11265" width="8.85546875" style="88" customWidth="1"/>
    <col min="11266" max="11266" width="42.42578125" style="88" customWidth="1"/>
    <col min="11267" max="11267" width="7.85546875" style="88" customWidth="1"/>
    <col min="11268" max="11268" width="9.140625" style="88"/>
    <col min="11269" max="11269" width="10.7109375" style="88" customWidth="1"/>
    <col min="11270" max="11270" width="10.85546875" style="88" customWidth="1"/>
    <col min="11271" max="11271" width="11" style="88" customWidth="1"/>
    <col min="11272" max="11272" width="12.140625" style="88" customWidth="1"/>
    <col min="11273" max="11273" width="11.7109375" style="88" customWidth="1"/>
    <col min="11274" max="11276" width="11.5703125" style="88" customWidth="1"/>
    <col min="11277" max="11277" width="12.42578125" style="88" customWidth="1"/>
    <col min="11278" max="11278" width="12.7109375" style="88" customWidth="1"/>
    <col min="11279" max="11279" width="13.7109375" style="88" customWidth="1"/>
    <col min="11280" max="11519" width="9.140625" style="88"/>
    <col min="11520" max="11520" width="8.7109375" style="88" customWidth="1"/>
    <col min="11521" max="11521" width="8.85546875" style="88" customWidth="1"/>
    <col min="11522" max="11522" width="42.42578125" style="88" customWidth="1"/>
    <col min="11523" max="11523" width="7.85546875" style="88" customWidth="1"/>
    <col min="11524" max="11524" width="9.140625" style="88"/>
    <col min="11525" max="11525" width="10.7109375" style="88" customWidth="1"/>
    <col min="11526" max="11526" width="10.85546875" style="88" customWidth="1"/>
    <col min="11527" max="11527" width="11" style="88" customWidth="1"/>
    <col min="11528" max="11528" width="12.140625" style="88" customWidth="1"/>
    <col min="11529" max="11529" width="11.7109375" style="88" customWidth="1"/>
    <col min="11530" max="11532" width="11.5703125" style="88" customWidth="1"/>
    <col min="11533" max="11533" width="12.42578125" style="88" customWidth="1"/>
    <col min="11534" max="11534" width="12.7109375" style="88" customWidth="1"/>
    <col min="11535" max="11535" width="13.7109375" style="88" customWidth="1"/>
    <col min="11536" max="11775" width="9.140625" style="88"/>
    <col min="11776" max="11776" width="8.7109375" style="88" customWidth="1"/>
    <col min="11777" max="11777" width="8.85546875" style="88" customWidth="1"/>
    <col min="11778" max="11778" width="42.42578125" style="88" customWidth="1"/>
    <col min="11779" max="11779" width="7.85546875" style="88" customWidth="1"/>
    <col min="11780" max="11780" width="9.140625" style="88"/>
    <col min="11781" max="11781" width="10.7109375" style="88" customWidth="1"/>
    <col min="11782" max="11782" width="10.85546875" style="88" customWidth="1"/>
    <col min="11783" max="11783" width="11" style="88" customWidth="1"/>
    <col min="11784" max="11784" width="12.140625" style="88" customWidth="1"/>
    <col min="11785" max="11785" width="11.7109375" style="88" customWidth="1"/>
    <col min="11786" max="11788" width="11.5703125" style="88" customWidth="1"/>
    <col min="11789" max="11789" width="12.42578125" style="88" customWidth="1"/>
    <col min="11790" max="11790" width="12.7109375" style="88" customWidth="1"/>
    <col min="11791" max="11791" width="13.7109375" style="88" customWidth="1"/>
    <col min="11792" max="12031" width="9.140625" style="88"/>
    <col min="12032" max="12032" width="8.7109375" style="88" customWidth="1"/>
    <col min="12033" max="12033" width="8.85546875" style="88" customWidth="1"/>
    <col min="12034" max="12034" width="42.42578125" style="88" customWidth="1"/>
    <col min="12035" max="12035" width="7.85546875" style="88" customWidth="1"/>
    <col min="12036" max="12036" width="9.140625" style="88"/>
    <col min="12037" max="12037" width="10.7109375" style="88" customWidth="1"/>
    <col min="12038" max="12038" width="10.85546875" style="88" customWidth="1"/>
    <col min="12039" max="12039" width="11" style="88" customWidth="1"/>
    <col min="12040" max="12040" width="12.140625" style="88" customWidth="1"/>
    <col min="12041" max="12041" width="11.7109375" style="88" customWidth="1"/>
    <col min="12042" max="12044" width="11.5703125" style="88" customWidth="1"/>
    <col min="12045" max="12045" width="12.42578125" style="88" customWidth="1"/>
    <col min="12046" max="12046" width="12.7109375" style="88" customWidth="1"/>
    <col min="12047" max="12047" width="13.7109375" style="88" customWidth="1"/>
    <col min="12048" max="12287" width="9.140625" style="88"/>
    <col min="12288" max="12288" width="8.7109375" style="88" customWidth="1"/>
    <col min="12289" max="12289" width="8.85546875" style="88" customWidth="1"/>
    <col min="12290" max="12290" width="42.42578125" style="88" customWidth="1"/>
    <col min="12291" max="12291" width="7.85546875" style="88" customWidth="1"/>
    <col min="12292" max="12292" width="9.140625" style="88"/>
    <col min="12293" max="12293" width="10.7109375" style="88" customWidth="1"/>
    <col min="12294" max="12294" width="10.85546875" style="88" customWidth="1"/>
    <col min="12295" max="12295" width="11" style="88" customWidth="1"/>
    <col min="12296" max="12296" width="12.140625" style="88" customWidth="1"/>
    <col min="12297" max="12297" width="11.7109375" style="88" customWidth="1"/>
    <col min="12298" max="12300" width="11.5703125" style="88" customWidth="1"/>
    <col min="12301" max="12301" width="12.42578125" style="88" customWidth="1"/>
    <col min="12302" max="12302" width="12.7109375" style="88" customWidth="1"/>
    <col min="12303" max="12303" width="13.7109375" style="88" customWidth="1"/>
    <col min="12304" max="12543" width="9.140625" style="88"/>
    <col min="12544" max="12544" width="8.7109375" style="88" customWidth="1"/>
    <col min="12545" max="12545" width="8.85546875" style="88" customWidth="1"/>
    <col min="12546" max="12546" width="42.42578125" style="88" customWidth="1"/>
    <col min="12547" max="12547" width="7.85546875" style="88" customWidth="1"/>
    <col min="12548" max="12548" width="9.140625" style="88"/>
    <col min="12549" max="12549" width="10.7109375" style="88" customWidth="1"/>
    <col min="12550" max="12550" width="10.85546875" style="88" customWidth="1"/>
    <col min="12551" max="12551" width="11" style="88" customWidth="1"/>
    <col min="12552" max="12552" width="12.140625" style="88" customWidth="1"/>
    <col min="12553" max="12553" width="11.7109375" style="88" customWidth="1"/>
    <col min="12554" max="12556" width="11.5703125" style="88" customWidth="1"/>
    <col min="12557" max="12557" width="12.42578125" style="88" customWidth="1"/>
    <col min="12558" max="12558" width="12.7109375" style="88" customWidth="1"/>
    <col min="12559" max="12559" width="13.7109375" style="88" customWidth="1"/>
    <col min="12560" max="12799" width="9.140625" style="88"/>
    <col min="12800" max="12800" width="8.7109375" style="88" customWidth="1"/>
    <col min="12801" max="12801" width="8.85546875" style="88" customWidth="1"/>
    <col min="12802" max="12802" width="42.42578125" style="88" customWidth="1"/>
    <col min="12803" max="12803" width="7.85546875" style="88" customWidth="1"/>
    <col min="12804" max="12804" width="9.140625" style="88"/>
    <col min="12805" max="12805" width="10.7109375" style="88" customWidth="1"/>
    <col min="12806" max="12806" width="10.85546875" style="88" customWidth="1"/>
    <col min="12807" max="12807" width="11" style="88" customWidth="1"/>
    <col min="12808" max="12808" width="12.140625" style="88" customWidth="1"/>
    <col min="12809" max="12809" width="11.7109375" style="88" customWidth="1"/>
    <col min="12810" max="12812" width="11.5703125" style="88" customWidth="1"/>
    <col min="12813" max="12813" width="12.42578125" style="88" customWidth="1"/>
    <col min="12814" max="12814" width="12.7109375" style="88" customWidth="1"/>
    <col min="12815" max="12815" width="13.7109375" style="88" customWidth="1"/>
    <col min="12816" max="13055" width="9.140625" style="88"/>
    <col min="13056" max="13056" width="8.7109375" style="88" customWidth="1"/>
    <col min="13057" max="13057" width="8.85546875" style="88" customWidth="1"/>
    <col min="13058" max="13058" width="42.42578125" style="88" customWidth="1"/>
    <col min="13059" max="13059" width="7.85546875" style="88" customWidth="1"/>
    <col min="13060" max="13060" width="9.140625" style="88"/>
    <col min="13061" max="13061" width="10.7109375" style="88" customWidth="1"/>
    <col min="13062" max="13062" width="10.85546875" style="88" customWidth="1"/>
    <col min="13063" max="13063" width="11" style="88" customWidth="1"/>
    <col min="13064" max="13064" width="12.140625" style="88" customWidth="1"/>
    <col min="13065" max="13065" width="11.7109375" style="88" customWidth="1"/>
    <col min="13066" max="13068" width="11.5703125" style="88" customWidth="1"/>
    <col min="13069" max="13069" width="12.42578125" style="88" customWidth="1"/>
    <col min="13070" max="13070" width="12.7109375" style="88" customWidth="1"/>
    <col min="13071" max="13071" width="13.7109375" style="88" customWidth="1"/>
    <col min="13072" max="13311" width="9.140625" style="88"/>
    <col min="13312" max="13312" width="8.7109375" style="88" customWidth="1"/>
    <col min="13313" max="13313" width="8.85546875" style="88" customWidth="1"/>
    <col min="13314" max="13314" width="42.42578125" style="88" customWidth="1"/>
    <col min="13315" max="13315" width="7.85546875" style="88" customWidth="1"/>
    <col min="13316" max="13316" width="9.140625" style="88"/>
    <col min="13317" max="13317" width="10.7109375" style="88" customWidth="1"/>
    <col min="13318" max="13318" width="10.85546875" style="88" customWidth="1"/>
    <col min="13319" max="13319" width="11" style="88" customWidth="1"/>
    <col min="13320" max="13320" width="12.140625" style="88" customWidth="1"/>
    <col min="13321" max="13321" width="11.7109375" style="88" customWidth="1"/>
    <col min="13322" max="13324" width="11.5703125" style="88" customWidth="1"/>
    <col min="13325" max="13325" width="12.42578125" style="88" customWidth="1"/>
    <col min="13326" max="13326" width="12.7109375" style="88" customWidth="1"/>
    <col min="13327" max="13327" width="13.7109375" style="88" customWidth="1"/>
    <col min="13328" max="13567" width="9.140625" style="88"/>
    <col min="13568" max="13568" width="8.7109375" style="88" customWidth="1"/>
    <col min="13569" max="13569" width="8.85546875" style="88" customWidth="1"/>
    <col min="13570" max="13570" width="42.42578125" style="88" customWidth="1"/>
    <col min="13571" max="13571" width="7.85546875" style="88" customWidth="1"/>
    <col min="13572" max="13572" width="9.140625" style="88"/>
    <col min="13573" max="13573" width="10.7109375" style="88" customWidth="1"/>
    <col min="13574" max="13574" width="10.85546875" style="88" customWidth="1"/>
    <col min="13575" max="13575" width="11" style="88" customWidth="1"/>
    <col min="13576" max="13576" width="12.140625" style="88" customWidth="1"/>
    <col min="13577" max="13577" width="11.7109375" style="88" customWidth="1"/>
    <col min="13578" max="13580" width="11.5703125" style="88" customWidth="1"/>
    <col min="13581" max="13581" width="12.42578125" style="88" customWidth="1"/>
    <col min="13582" max="13582" width="12.7109375" style="88" customWidth="1"/>
    <col min="13583" max="13583" width="13.7109375" style="88" customWidth="1"/>
    <col min="13584" max="13823" width="9.140625" style="88"/>
    <col min="13824" max="13824" width="8.7109375" style="88" customWidth="1"/>
    <col min="13825" max="13825" width="8.85546875" style="88" customWidth="1"/>
    <col min="13826" max="13826" width="42.42578125" style="88" customWidth="1"/>
    <col min="13827" max="13827" width="7.85546875" style="88" customWidth="1"/>
    <col min="13828" max="13828" width="9.140625" style="88"/>
    <col min="13829" max="13829" width="10.7109375" style="88" customWidth="1"/>
    <col min="13830" max="13830" width="10.85546875" style="88" customWidth="1"/>
    <col min="13831" max="13831" width="11" style="88" customWidth="1"/>
    <col min="13832" max="13832" width="12.140625" style="88" customWidth="1"/>
    <col min="13833" max="13833" width="11.7109375" style="88" customWidth="1"/>
    <col min="13834" max="13836" width="11.5703125" style="88" customWidth="1"/>
    <col min="13837" max="13837" width="12.42578125" style="88" customWidth="1"/>
    <col min="13838" max="13838" width="12.7109375" style="88" customWidth="1"/>
    <col min="13839" max="13839" width="13.7109375" style="88" customWidth="1"/>
    <col min="13840" max="14079" width="9.140625" style="88"/>
    <col min="14080" max="14080" width="8.7109375" style="88" customWidth="1"/>
    <col min="14081" max="14081" width="8.85546875" style="88" customWidth="1"/>
    <col min="14082" max="14082" width="42.42578125" style="88" customWidth="1"/>
    <col min="14083" max="14083" width="7.85546875" style="88" customWidth="1"/>
    <col min="14084" max="14084" width="9.140625" style="88"/>
    <col min="14085" max="14085" width="10.7109375" style="88" customWidth="1"/>
    <col min="14086" max="14086" width="10.85546875" style="88" customWidth="1"/>
    <col min="14087" max="14087" width="11" style="88" customWidth="1"/>
    <col min="14088" max="14088" width="12.140625" style="88" customWidth="1"/>
    <col min="14089" max="14089" width="11.7109375" style="88" customWidth="1"/>
    <col min="14090" max="14092" width="11.5703125" style="88" customWidth="1"/>
    <col min="14093" max="14093" width="12.42578125" style="88" customWidth="1"/>
    <col min="14094" max="14094" width="12.7109375" style="88" customWidth="1"/>
    <col min="14095" max="14095" width="13.7109375" style="88" customWidth="1"/>
    <col min="14096" max="14335" width="9.140625" style="88"/>
    <col min="14336" max="14336" width="8.7109375" style="88" customWidth="1"/>
    <col min="14337" max="14337" width="8.85546875" style="88" customWidth="1"/>
    <col min="14338" max="14338" width="42.42578125" style="88" customWidth="1"/>
    <col min="14339" max="14339" width="7.85546875" style="88" customWidth="1"/>
    <col min="14340" max="14340" width="9.140625" style="88"/>
    <col min="14341" max="14341" width="10.7109375" style="88" customWidth="1"/>
    <col min="14342" max="14342" width="10.85546875" style="88" customWidth="1"/>
    <col min="14343" max="14343" width="11" style="88" customWidth="1"/>
    <col min="14344" max="14344" width="12.140625" style="88" customWidth="1"/>
    <col min="14345" max="14345" width="11.7109375" style="88" customWidth="1"/>
    <col min="14346" max="14348" width="11.5703125" style="88" customWidth="1"/>
    <col min="14349" max="14349" width="12.42578125" style="88" customWidth="1"/>
    <col min="14350" max="14350" width="12.7109375" style="88" customWidth="1"/>
    <col min="14351" max="14351" width="13.7109375" style="88" customWidth="1"/>
    <col min="14352" max="14591" width="9.140625" style="88"/>
    <col min="14592" max="14592" width="8.7109375" style="88" customWidth="1"/>
    <col min="14593" max="14593" width="8.85546875" style="88" customWidth="1"/>
    <col min="14594" max="14594" width="42.42578125" style="88" customWidth="1"/>
    <col min="14595" max="14595" width="7.85546875" style="88" customWidth="1"/>
    <col min="14596" max="14596" width="9.140625" style="88"/>
    <col min="14597" max="14597" width="10.7109375" style="88" customWidth="1"/>
    <col min="14598" max="14598" width="10.85546875" style="88" customWidth="1"/>
    <col min="14599" max="14599" width="11" style="88" customWidth="1"/>
    <col min="14600" max="14600" width="12.140625" style="88" customWidth="1"/>
    <col min="14601" max="14601" width="11.7109375" style="88" customWidth="1"/>
    <col min="14602" max="14604" width="11.5703125" style="88" customWidth="1"/>
    <col min="14605" max="14605" width="12.42578125" style="88" customWidth="1"/>
    <col min="14606" max="14606" width="12.7109375" style="88" customWidth="1"/>
    <col min="14607" max="14607" width="13.7109375" style="88" customWidth="1"/>
    <col min="14608" max="14847" width="9.140625" style="88"/>
    <col min="14848" max="14848" width="8.7109375" style="88" customWidth="1"/>
    <col min="14849" max="14849" width="8.85546875" style="88" customWidth="1"/>
    <col min="14850" max="14850" width="42.42578125" style="88" customWidth="1"/>
    <col min="14851" max="14851" width="7.85546875" style="88" customWidth="1"/>
    <col min="14852" max="14852" width="9.140625" style="88"/>
    <col min="14853" max="14853" width="10.7109375" style="88" customWidth="1"/>
    <col min="14854" max="14854" width="10.85546875" style="88" customWidth="1"/>
    <col min="14855" max="14855" width="11" style="88" customWidth="1"/>
    <col min="14856" max="14856" width="12.140625" style="88" customWidth="1"/>
    <col min="14857" max="14857" width="11.7109375" style="88" customWidth="1"/>
    <col min="14858" max="14860" width="11.5703125" style="88" customWidth="1"/>
    <col min="14861" max="14861" width="12.42578125" style="88" customWidth="1"/>
    <col min="14862" max="14862" width="12.7109375" style="88" customWidth="1"/>
    <col min="14863" max="14863" width="13.7109375" style="88" customWidth="1"/>
    <col min="14864" max="15103" width="9.140625" style="88"/>
    <col min="15104" max="15104" width="8.7109375" style="88" customWidth="1"/>
    <col min="15105" max="15105" width="8.85546875" style="88" customWidth="1"/>
    <col min="15106" max="15106" width="42.42578125" style="88" customWidth="1"/>
    <col min="15107" max="15107" width="7.85546875" style="88" customWidth="1"/>
    <col min="15108" max="15108" width="9.140625" style="88"/>
    <col min="15109" max="15109" width="10.7109375" style="88" customWidth="1"/>
    <col min="15110" max="15110" width="10.85546875" style="88" customWidth="1"/>
    <col min="15111" max="15111" width="11" style="88" customWidth="1"/>
    <col min="15112" max="15112" width="12.140625" style="88" customWidth="1"/>
    <col min="15113" max="15113" width="11.7109375" style="88" customWidth="1"/>
    <col min="15114" max="15116" width="11.5703125" style="88" customWidth="1"/>
    <col min="15117" max="15117" width="12.42578125" style="88" customWidth="1"/>
    <col min="15118" max="15118" width="12.7109375" style="88" customWidth="1"/>
    <col min="15119" max="15119" width="13.7109375" style="88" customWidth="1"/>
    <col min="15120" max="15359" width="9.140625" style="88"/>
    <col min="15360" max="15360" width="8.7109375" style="88" customWidth="1"/>
    <col min="15361" max="15361" width="8.85546875" style="88" customWidth="1"/>
    <col min="15362" max="15362" width="42.42578125" style="88" customWidth="1"/>
    <col min="15363" max="15363" width="7.85546875" style="88" customWidth="1"/>
    <col min="15364" max="15364" width="9.140625" style="88"/>
    <col min="15365" max="15365" width="10.7109375" style="88" customWidth="1"/>
    <col min="15366" max="15366" width="10.85546875" style="88" customWidth="1"/>
    <col min="15367" max="15367" width="11" style="88" customWidth="1"/>
    <col min="15368" max="15368" width="12.140625" style="88" customWidth="1"/>
    <col min="15369" max="15369" width="11.7109375" style="88" customWidth="1"/>
    <col min="15370" max="15372" width="11.5703125" style="88" customWidth="1"/>
    <col min="15373" max="15373" width="12.42578125" style="88" customWidth="1"/>
    <col min="15374" max="15374" width="12.7109375" style="88" customWidth="1"/>
    <col min="15375" max="15375" width="13.7109375" style="88" customWidth="1"/>
    <col min="15376" max="15615" width="9.140625" style="88"/>
    <col min="15616" max="15616" width="8.7109375" style="88" customWidth="1"/>
    <col min="15617" max="15617" width="8.85546875" style="88" customWidth="1"/>
    <col min="15618" max="15618" width="42.42578125" style="88" customWidth="1"/>
    <col min="15619" max="15619" width="7.85546875" style="88" customWidth="1"/>
    <col min="15620" max="15620" width="9.140625" style="88"/>
    <col min="15621" max="15621" width="10.7109375" style="88" customWidth="1"/>
    <col min="15622" max="15622" width="10.85546875" style="88" customWidth="1"/>
    <col min="15623" max="15623" width="11" style="88" customWidth="1"/>
    <col min="15624" max="15624" width="12.140625" style="88" customWidth="1"/>
    <col min="15625" max="15625" width="11.7109375" style="88" customWidth="1"/>
    <col min="15626" max="15628" width="11.5703125" style="88" customWidth="1"/>
    <col min="15629" max="15629" width="12.42578125" style="88" customWidth="1"/>
    <col min="15630" max="15630" width="12.7109375" style="88" customWidth="1"/>
    <col min="15631" max="15631" width="13.7109375" style="88" customWidth="1"/>
    <col min="15632" max="15871" width="9.140625" style="88"/>
    <col min="15872" max="15872" width="8.7109375" style="88" customWidth="1"/>
    <col min="15873" max="15873" width="8.85546875" style="88" customWidth="1"/>
    <col min="15874" max="15874" width="42.42578125" style="88" customWidth="1"/>
    <col min="15875" max="15875" width="7.85546875" style="88" customWidth="1"/>
    <col min="15876" max="15876" width="9.140625" style="88"/>
    <col min="15877" max="15877" width="10.7109375" style="88" customWidth="1"/>
    <col min="15878" max="15878" width="10.85546875" style="88" customWidth="1"/>
    <col min="15879" max="15879" width="11" style="88" customWidth="1"/>
    <col min="15880" max="15880" width="12.140625" style="88" customWidth="1"/>
    <col min="15881" max="15881" width="11.7109375" style="88" customWidth="1"/>
    <col min="15882" max="15884" width="11.5703125" style="88" customWidth="1"/>
    <col min="15885" max="15885" width="12.42578125" style="88" customWidth="1"/>
    <col min="15886" max="15886" width="12.7109375" style="88" customWidth="1"/>
    <col min="15887" max="15887" width="13.7109375" style="88" customWidth="1"/>
    <col min="15888" max="16127" width="9.140625" style="88"/>
    <col min="16128" max="16128" width="8.7109375" style="88" customWidth="1"/>
    <col min="16129" max="16129" width="8.85546875" style="88" customWidth="1"/>
    <col min="16130" max="16130" width="42.42578125" style="88" customWidth="1"/>
    <col min="16131" max="16131" width="7.85546875" style="88" customWidth="1"/>
    <col min="16132" max="16132" width="9.140625" style="88"/>
    <col min="16133" max="16133" width="10.7109375" style="88" customWidth="1"/>
    <col min="16134" max="16134" width="10.85546875" style="88" customWidth="1"/>
    <col min="16135" max="16135" width="11" style="88" customWidth="1"/>
    <col min="16136" max="16136" width="12.140625" style="88" customWidth="1"/>
    <col min="16137" max="16137" width="11.7109375" style="88" customWidth="1"/>
    <col min="16138" max="16140" width="11.5703125" style="88" customWidth="1"/>
    <col min="16141" max="16141" width="12.42578125" style="88" customWidth="1"/>
    <col min="16142" max="16142" width="12.7109375" style="88" customWidth="1"/>
    <col min="16143" max="16143" width="13.7109375" style="88" customWidth="1"/>
    <col min="16144" max="16384" width="9.140625" style="88"/>
  </cols>
  <sheetData>
    <row r="1" spans="1:15" s="4" customFormat="1" x14ac:dyDescent="0.2">
      <c r="A1" s="211" t="s">
        <v>127</v>
      </c>
      <c r="B1" s="211"/>
      <c r="C1" s="211"/>
      <c r="D1" s="211"/>
      <c r="E1" s="211"/>
      <c r="F1" s="211"/>
      <c r="G1" s="211"/>
      <c r="H1" s="211"/>
      <c r="I1" s="211"/>
      <c r="J1" s="211"/>
      <c r="K1" s="50"/>
      <c r="L1" s="50"/>
      <c r="M1" s="50"/>
      <c r="N1" s="50"/>
      <c r="O1" s="50"/>
    </row>
    <row r="2" spans="1:15" s="4" customFormat="1" x14ac:dyDescent="0.2">
      <c r="A2" s="211" t="s">
        <v>97</v>
      </c>
      <c r="B2" s="211"/>
      <c r="C2" s="211"/>
      <c r="D2" s="211"/>
      <c r="E2" s="211"/>
      <c r="F2" s="211"/>
      <c r="G2" s="211"/>
      <c r="H2" s="211"/>
      <c r="I2" s="211"/>
      <c r="J2" s="211"/>
      <c r="K2" s="50"/>
      <c r="L2" s="50"/>
      <c r="M2" s="50"/>
      <c r="N2" s="50"/>
      <c r="O2" s="50"/>
    </row>
    <row r="3" spans="1:15" s="4" customFormat="1" x14ac:dyDescent="0.2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50"/>
      <c r="L3" s="50"/>
      <c r="M3" s="50"/>
      <c r="N3" s="50"/>
      <c r="O3" s="50"/>
    </row>
    <row r="4" spans="1:15" s="4" customFormat="1" x14ac:dyDescent="0.2">
      <c r="A4" s="133" t="s">
        <v>133</v>
      </c>
      <c r="B4" s="129"/>
      <c r="C4" s="129"/>
      <c r="D4" s="129"/>
      <c r="E4" s="129"/>
      <c r="F4" s="129"/>
      <c r="G4" s="129"/>
      <c r="H4" s="129"/>
      <c r="I4" s="129"/>
      <c r="J4" s="129"/>
      <c r="K4" s="50"/>
      <c r="L4" s="50"/>
      <c r="M4" s="50"/>
      <c r="N4" s="50"/>
      <c r="O4" s="50"/>
    </row>
    <row r="5" spans="1:15" s="4" customFormat="1" x14ac:dyDescent="0.2">
      <c r="A5" s="4" t="s">
        <v>195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s="4" customFormat="1" x14ac:dyDescent="0.2">
      <c r="A6" s="4" t="s">
        <v>108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5" s="4" customFormat="1" x14ac:dyDescent="0.2">
      <c r="A7" s="4" t="s">
        <v>134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s="4" customFormat="1" x14ac:dyDescent="0.2">
      <c r="A8" s="4" t="s">
        <v>343</v>
      </c>
      <c r="E8" s="50"/>
      <c r="F8" s="50"/>
      <c r="H8" s="53" t="s">
        <v>39</v>
      </c>
      <c r="I8" s="212">
        <f>O20</f>
        <v>0</v>
      </c>
      <c r="J8" s="212"/>
      <c r="K8" s="130" t="s">
        <v>99</v>
      </c>
      <c r="L8" s="50"/>
      <c r="M8" s="50"/>
      <c r="N8" s="50"/>
      <c r="O8" s="50"/>
    </row>
    <row r="9" spans="1:15" s="4" customFormat="1" x14ac:dyDescent="0.2">
      <c r="E9" s="50"/>
      <c r="F9" s="50"/>
      <c r="G9" s="54"/>
      <c r="H9" s="5" t="s">
        <v>139</v>
      </c>
      <c r="I9" s="141">
        <f>'kop 2'!$F$11</f>
        <v>0</v>
      </c>
      <c r="J9" s="54"/>
      <c r="K9" s="50"/>
      <c r="L9" s="50"/>
      <c r="M9" s="50"/>
      <c r="N9" s="50"/>
      <c r="O9" s="50"/>
    </row>
    <row r="10" spans="1:15" s="4" customFormat="1" x14ac:dyDescent="0.2">
      <c r="A10" s="4" t="s">
        <v>311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15" s="23" customFormat="1" ht="12.75" customHeight="1" x14ac:dyDescent="0.2">
      <c r="A11" s="209" t="s">
        <v>101</v>
      </c>
      <c r="B11" s="209" t="s">
        <v>40</v>
      </c>
      <c r="C11" s="209" t="s">
        <v>41</v>
      </c>
      <c r="D11" s="208" t="s">
        <v>42</v>
      </c>
      <c r="E11" s="210" t="s">
        <v>43</v>
      </c>
      <c r="F11" s="210"/>
      <c r="G11" s="210"/>
      <c r="H11" s="210"/>
      <c r="I11" s="210"/>
      <c r="J11" s="210"/>
      <c r="K11" s="210" t="s">
        <v>44</v>
      </c>
      <c r="L11" s="210"/>
      <c r="M11" s="210"/>
      <c r="N11" s="210"/>
      <c r="O11" s="210"/>
    </row>
    <row r="12" spans="1:15" s="23" customFormat="1" ht="12.75" customHeight="1" x14ac:dyDescent="0.2">
      <c r="A12" s="209"/>
      <c r="B12" s="209"/>
      <c r="C12" s="209"/>
      <c r="D12" s="208"/>
      <c r="E12" s="208" t="s">
        <v>45</v>
      </c>
      <c r="F12" s="208" t="s">
        <v>15</v>
      </c>
      <c r="G12" s="208" t="s">
        <v>16</v>
      </c>
      <c r="H12" s="208" t="s">
        <v>17</v>
      </c>
      <c r="I12" s="208" t="s">
        <v>18</v>
      </c>
      <c r="J12" s="208" t="s">
        <v>19</v>
      </c>
      <c r="K12" s="208" t="s">
        <v>20</v>
      </c>
      <c r="L12" s="208" t="s">
        <v>21</v>
      </c>
      <c r="M12" s="208" t="s">
        <v>22</v>
      </c>
      <c r="N12" s="208" t="s">
        <v>18</v>
      </c>
      <c r="O12" s="208" t="s">
        <v>23</v>
      </c>
    </row>
    <row r="13" spans="1:15" s="23" customFormat="1" ht="12.75" customHeight="1" x14ac:dyDescent="0.2">
      <c r="A13" s="209"/>
      <c r="B13" s="209"/>
      <c r="C13" s="209"/>
      <c r="D13" s="208"/>
      <c r="E13" s="208" t="s">
        <v>24</v>
      </c>
      <c r="F13" s="208" t="s">
        <v>25</v>
      </c>
      <c r="G13" s="208" t="s">
        <v>26</v>
      </c>
      <c r="H13" s="208"/>
      <c r="I13" s="208"/>
      <c r="J13" s="208"/>
      <c r="K13" s="208"/>
      <c r="L13" s="208" t="s">
        <v>26</v>
      </c>
      <c r="M13" s="208"/>
      <c r="N13" s="208"/>
      <c r="O13" s="208"/>
    </row>
    <row r="14" spans="1:15" s="23" customFormat="1" x14ac:dyDescent="0.2">
      <c r="A14" s="209"/>
      <c r="B14" s="209"/>
      <c r="C14" s="209"/>
      <c r="D14" s="208"/>
      <c r="E14" s="208" t="s">
        <v>27</v>
      </c>
      <c r="F14" s="208" t="s">
        <v>28</v>
      </c>
      <c r="G14" s="208" t="s">
        <v>98</v>
      </c>
      <c r="H14" s="208" t="s">
        <v>99</v>
      </c>
      <c r="I14" s="208" t="s">
        <v>99</v>
      </c>
      <c r="J14" s="208" t="s">
        <v>99</v>
      </c>
      <c r="K14" s="208" t="s">
        <v>100</v>
      </c>
      <c r="L14" s="208" t="s">
        <v>98</v>
      </c>
      <c r="M14" s="208" t="s">
        <v>99</v>
      </c>
      <c r="N14" s="208" t="s">
        <v>99</v>
      </c>
      <c r="O14" s="208"/>
    </row>
    <row r="15" spans="1:15" s="68" customFormat="1" x14ac:dyDescent="0.2">
      <c r="A15" s="65"/>
      <c r="B15" s="66"/>
      <c r="C15" s="67"/>
      <c r="D15" s="67"/>
      <c r="E15" s="67"/>
      <c r="F15" s="67"/>
      <c r="G15" s="65"/>
      <c r="H15" s="65"/>
      <c r="I15" s="65"/>
      <c r="J15" s="65"/>
      <c r="K15" s="65"/>
      <c r="L15" s="65"/>
      <c r="M15" s="65"/>
      <c r="N15" s="65"/>
      <c r="O15" s="65"/>
    </row>
    <row r="16" spans="1:15" s="73" customFormat="1" x14ac:dyDescent="0.2">
      <c r="A16" s="69">
        <v>1</v>
      </c>
      <c r="B16" s="69" t="s">
        <v>97</v>
      </c>
      <c r="C16" s="67"/>
      <c r="D16" s="67"/>
      <c r="E16" s="70">
        <v>0</v>
      </c>
      <c r="F16" s="70"/>
      <c r="G16" s="71">
        <v>0</v>
      </c>
      <c r="H16" s="71">
        <v>0</v>
      </c>
      <c r="I16" s="71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</row>
    <row r="17" spans="1:16" s="73" customFormat="1" ht="38.25" x14ac:dyDescent="0.2">
      <c r="A17" s="74"/>
      <c r="B17" s="75" t="s">
        <v>145</v>
      </c>
      <c r="C17" s="76"/>
      <c r="D17" s="77"/>
      <c r="E17" s="70">
        <v>0</v>
      </c>
      <c r="F17" s="70"/>
      <c r="G17" s="71">
        <v>0</v>
      </c>
      <c r="H17" s="71">
        <v>0</v>
      </c>
      <c r="I17" s="71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</row>
    <row r="18" spans="1:16" s="78" customFormat="1" x14ac:dyDescent="0.2">
      <c r="A18" s="76"/>
      <c r="C18" s="79"/>
      <c r="D18" s="80"/>
      <c r="E18" s="80"/>
      <c r="F18" s="80"/>
      <c r="G18" s="80"/>
      <c r="H18" s="80"/>
      <c r="I18" s="80"/>
      <c r="J18" s="80"/>
      <c r="K18" s="80"/>
      <c r="L18" s="80"/>
      <c r="M18" s="81"/>
      <c r="N18" s="81"/>
      <c r="O18" s="81"/>
    </row>
    <row r="19" spans="1:16" s="86" customFormat="1" x14ac:dyDescent="0.2">
      <c r="A19" s="82"/>
      <c r="B19" s="83" t="s">
        <v>103</v>
      </c>
      <c r="C19" s="84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5"/>
    </row>
    <row r="20" spans="1:16" s="78" customFormat="1" x14ac:dyDescent="0.2">
      <c r="A20" s="76"/>
      <c r="B20" s="87" t="s">
        <v>46</v>
      </c>
      <c r="C20" s="79" t="s">
        <v>146</v>
      </c>
      <c r="D20" s="80"/>
      <c r="E20" s="80"/>
      <c r="F20" s="80"/>
      <c r="G20" s="80"/>
      <c r="H20" s="80"/>
      <c r="I20" s="80"/>
      <c r="J20" s="80"/>
      <c r="K20" s="80"/>
      <c r="L20" s="80"/>
      <c r="M20" s="77"/>
      <c r="N20" s="81"/>
      <c r="O20" s="77"/>
    </row>
    <row r="21" spans="1:16" s="86" customFormat="1" x14ac:dyDescent="0.2">
      <c r="A21" s="82"/>
      <c r="B21" s="83" t="s">
        <v>103</v>
      </c>
      <c r="C21" s="84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5"/>
    </row>
    <row r="22" spans="1:16" s="4" customFormat="1" x14ac:dyDescent="0.2">
      <c r="D22" s="40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</row>
    <row r="23" spans="1:16" s="4" customFormat="1" x14ac:dyDescent="0.2">
      <c r="D23" s="40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16" s="4" customFormat="1" x14ac:dyDescent="0.2">
      <c r="D24" s="40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16" s="23" customFormat="1" ht="18" x14ac:dyDescent="0.2">
      <c r="B25" s="91" t="s">
        <v>352</v>
      </c>
      <c r="D25" s="149"/>
      <c r="F25" s="91" t="s">
        <v>353</v>
      </c>
      <c r="G25" s="91"/>
      <c r="H25" s="149"/>
      <c r="I25" s="149"/>
      <c r="J25" s="150"/>
      <c r="K25" s="150"/>
      <c r="L25" s="150"/>
      <c r="M25" s="150"/>
      <c r="N25" s="150"/>
      <c r="O25" s="150"/>
    </row>
    <row r="26" spans="1:16" s="23" customFormat="1" ht="18" x14ac:dyDescent="0.2">
      <c r="B26" s="151" t="s">
        <v>138</v>
      </c>
      <c r="D26" s="152"/>
      <c r="E26" s="150"/>
      <c r="F26" s="153"/>
      <c r="G26" s="153"/>
      <c r="J26" s="151" t="s">
        <v>138</v>
      </c>
      <c r="K26" s="150"/>
      <c r="L26" s="154"/>
      <c r="M26" s="154"/>
      <c r="N26" s="154"/>
      <c r="O26" s="150"/>
    </row>
    <row r="27" spans="1:16" s="23" customFormat="1" x14ac:dyDescent="0.2">
      <c r="B27" s="151"/>
      <c r="D27" s="152"/>
      <c r="E27" s="150"/>
      <c r="H27" s="155"/>
      <c r="I27" s="155"/>
      <c r="J27" s="150"/>
      <c r="K27" s="150"/>
      <c r="L27" s="154"/>
      <c r="M27" s="154"/>
      <c r="N27" s="154"/>
      <c r="O27" s="150"/>
    </row>
    <row r="28" spans="1:16" s="23" customFormat="1" x14ac:dyDescent="0.2">
      <c r="B28" s="91" t="s">
        <v>354</v>
      </c>
      <c r="D28" s="155"/>
      <c r="E28" s="150"/>
      <c r="F28" s="91" t="s">
        <v>355</v>
      </c>
      <c r="G28" s="91"/>
      <c r="H28" s="150"/>
      <c r="I28" s="150"/>
      <c r="J28" s="150"/>
      <c r="K28" s="150"/>
      <c r="L28" s="154"/>
      <c r="M28" s="154"/>
      <c r="N28" s="154"/>
      <c r="O28" s="150"/>
    </row>
    <row r="29" spans="1:16" s="89" customFormat="1" x14ac:dyDescent="0.2">
      <c r="A29" s="88"/>
      <c r="B29" s="88"/>
      <c r="J29" s="88"/>
      <c r="K29" s="88"/>
      <c r="L29" s="88"/>
      <c r="P29" s="88"/>
    </row>
  </sheetData>
  <mergeCells count="20"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7"/>
  <sheetViews>
    <sheetView tabSelected="1" topLeftCell="A10" workbookViewId="0">
      <selection activeCell="E42" sqref="E42"/>
    </sheetView>
  </sheetViews>
  <sheetFormatPr defaultRowHeight="12.75" x14ac:dyDescent="0.2"/>
  <cols>
    <col min="1" max="1" width="4.28515625" style="4" customWidth="1"/>
    <col min="2" max="2" width="7.7109375" style="4" customWidth="1"/>
    <col min="3" max="3" width="25.42578125" style="4" customWidth="1"/>
    <col min="4" max="4" width="11.5703125" style="50" customWidth="1"/>
    <col min="5" max="5" width="9.42578125" style="50" customWidth="1"/>
    <col min="6" max="6" width="10.7109375" style="50" bestFit="1" customWidth="1"/>
    <col min="7" max="7" width="9.85546875" style="50" customWidth="1"/>
    <col min="8" max="8" width="10.85546875" style="50" customWidth="1"/>
    <col min="9" max="16384" width="9.140625" style="4"/>
  </cols>
  <sheetData>
    <row r="1" spans="1:8" x14ac:dyDescent="0.2">
      <c r="D1" s="45" t="s">
        <v>135</v>
      </c>
      <c r="E1" s="4"/>
      <c r="F1" s="4"/>
      <c r="G1" s="4"/>
      <c r="H1" s="4"/>
    </row>
    <row r="2" spans="1:8" x14ac:dyDescent="0.2">
      <c r="D2" s="46" t="s">
        <v>136</v>
      </c>
      <c r="E2" s="4"/>
      <c r="F2" s="4"/>
      <c r="G2" s="4"/>
      <c r="H2" s="4"/>
    </row>
    <row r="3" spans="1:8" x14ac:dyDescent="0.2">
      <c r="D3" s="39"/>
      <c r="E3" s="4"/>
      <c r="F3" s="4"/>
      <c r="G3" s="4"/>
      <c r="H3" s="4"/>
    </row>
    <row r="4" spans="1:8" x14ac:dyDescent="0.2">
      <c r="A4" s="133" t="s">
        <v>133</v>
      </c>
      <c r="D4" s="4"/>
      <c r="E4" s="4"/>
      <c r="F4" s="4"/>
      <c r="G4" s="4"/>
      <c r="H4" s="4"/>
    </row>
    <row r="5" spans="1:8" x14ac:dyDescent="0.2">
      <c r="A5" s="4" t="s">
        <v>195</v>
      </c>
      <c r="D5" s="4"/>
      <c r="E5" s="4"/>
      <c r="F5" s="4"/>
      <c r="G5" s="4"/>
      <c r="H5" s="4"/>
    </row>
    <row r="6" spans="1:8" x14ac:dyDescent="0.2">
      <c r="A6" s="4" t="s">
        <v>108</v>
      </c>
      <c r="D6" s="4"/>
      <c r="E6" s="4"/>
      <c r="F6" s="4"/>
      <c r="G6" s="4"/>
      <c r="H6" s="4"/>
    </row>
    <row r="7" spans="1:8" x14ac:dyDescent="0.2">
      <c r="A7" s="4" t="s">
        <v>134</v>
      </c>
      <c r="D7" s="4"/>
      <c r="E7" s="4"/>
      <c r="F7" s="4"/>
      <c r="G7" s="4"/>
      <c r="H7" s="4"/>
    </row>
    <row r="8" spans="1:8" x14ac:dyDescent="0.2">
      <c r="A8" s="4" t="s">
        <v>343</v>
      </c>
      <c r="D8" s="4"/>
      <c r="E8" s="4"/>
      <c r="F8" s="4"/>
      <c r="G8" s="4"/>
      <c r="H8" s="4"/>
    </row>
    <row r="9" spans="1:8" x14ac:dyDescent="0.2">
      <c r="E9" s="53" t="s">
        <v>120</v>
      </c>
      <c r="F9" s="130"/>
    </row>
    <row r="10" spans="1:8" x14ac:dyDescent="0.2">
      <c r="E10" s="53" t="s">
        <v>53</v>
      </c>
      <c r="F10" s="130"/>
    </row>
    <row r="11" spans="1:8" x14ac:dyDescent="0.2">
      <c r="D11" s="4"/>
      <c r="E11" s="40" t="s">
        <v>137</v>
      </c>
      <c r="F11" s="141"/>
      <c r="G11" s="4"/>
    </row>
    <row r="13" spans="1:8" ht="12.75" customHeight="1" x14ac:dyDescent="0.2">
      <c r="A13" s="203" t="s">
        <v>101</v>
      </c>
      <c r="B13" s="203" t="s">
        <v>54</v>
      </c>
      <c r="C13" s="203" t="s">
        <v>55</v>
      </c>
      <c r="D13" s="201" t="s">
        <v>56</v>
      </c>
      <c r="E13" s="205" t="s">
        <v>57</v>
      </c>
      <c r="F13" s="206"/>
      <c r="G13" s="207"/>
      <c r="H13" s="201" t="s">
        <v>58</v>
      </c>
    </row>
    <row r="14" spans="1:8" ht="45.75" customHeight="1" x14ac:dyDescent="0.2">
      <c r="A14" s="204"/>
      <c r="B14" s="204"/>
      <c r="C14" s="204"/>
      <c r="D14" s="202"/>
      <c r="E14" s="56" t="s">
        <v>59</v>
      </c>
      <c r="F14" s="57" t="s">
        <v>60</v>
      </c>
      <c r="G14" s="58" t="s">
        <v>61</v>
      </c>
      <c r="H14" s="202"/>
    </row>
    <row r="15" spans="1:8" x14ac:dyDescent="0.2">
      <c r="A15" s="127">
        <v>1</v>
      </c>
      <c r="B15" s="2" t="s">
        <v>75</v>
      </c>
      <c r="C15" s="139" t="s">
        <v>122</v>
      </c>
      <c r="D15" s="49"/>
      <c r="E15" s="59"/>
      <c r="F15" s="59"/>
      <c r="G15" s="59"/>
      <c r="H15" s="126"/>
    </row>
    <row r="16" spans="1:8" x14ac:dyDescent="0.2">
      <c r="A16" s="6">
        <v>2</v>
      </c>
      <c r="B16" s="2" t="s">
        <v>76</v>
      </c>
      <c r="C16" s="32" t="s">
        <v>62</v>
      </c>
      <c r="D16" s="49"/>
      <c r="E16" s="49"/>
      <c r="F16" s="49"/>
      <c r="G16" s="49"/>
      <c r="H16" s="49"/>
    </row>
    <row r="17" spans="1:8" x14ac:dyDescent="0.2">
      <c r="A17" s="127">
        <v>3</v>
      </c>
      <c r="B17" s="2" t="s">
        <v>77</v>
      </c>
      <c r="C17" s="32" t="s">
        <v>63</v>
      </c>
      <c r="D17" s="49"/>
      <c r="E17" s="49"/>
      <c r="F17" s="49"/>
      <c r="G17" s="49"/>
      <c r="H17" s="49"/>
    </row>
    <row r="18" spans="1:8" x14ac:dyDescent="0.2">
      <c r="A18" s="6">
        <v>4</v>
      </c>
      <c r="B18" s="2" t="s">
        <v>78</v>
      </c>
      <c r="C18" s="32" t="s">
        <v>64</v>
      </c>
      <c r="D18" s="49"/>
      <c r="E18" s="49"/>
      <c r="F18" s="49"/>
      <c r="G18" s="49"/>
      <c r="H18" s="49"/>
    </row>
    <row r="19" spans="1:8" x14ac:dyDescent="0.2">
      <c r="A19" s="127">
        <v>5</v>
      </c>
      <c r="B19" s="2" t="s">
        <v>79</v>
      </c>
      <c r="C19" s="32" t="s">
        <v>65</v>
      </c>
      <c r="D19" s="49"/>
      <c r="E19" s="49"/>
      <c r="F19" s="49"/>
      <c r="G19" s="49"/>
      <c r="H19" s="49"/>
    </row>
    <row r="20" spans="1:8" x14ac:dyDescent="0.2">
      <c r="A20" s="6">
        <v>6</v>
      </c>
      <c r="B20" s="2" t="s">
        <v>80</v>
      </c>
      <c r="C20" s="32" t="s">
        <v>66</v>
      </c>
      <c r="D20" s="49"/>
      <c r="E20" s="49"/>
      <c r="F20" s="49"/>
      <c r="G20" s="49"/>
      <c r="H20" s="49"/>
    </row>
    <row r="21" spans="1:8" x14ac:dyDescent="0.2">
      <c r="A21" s="6">
        <v>7</v>
      </c>
      <c r="B21" s="2" t="s">
        <v>81</v>
      </c>
      <c r="C21" s="140" t="s">
        <v>150</v>
      </c>
      <c r="D21" s="49"/>
      <c r="E21" s="49"/>
      <c r="F21" s="49"/>
      <c r="G21" s="49"/>
      <c r="H21" s="49"/>
    </row>
    <row r="22" spans="1:8" x14ac:dyDescent="0.2">
      <c r="A22" s="127">
        <v>8</v>
      </c>
      <c r="B22" s="2" t="s">
        <v>82</v>
      </c>
      <c r="C22" s="140" t="s">
        <v>151</v>
      </c>
      <c r="D22" s="49"/>
      <c r="E22" s="49"/>
      <c r="F22" s="49"/>
      <c r="G22" s="49"/>
      <c r="H22" s="49"/>
    </row>
    <row r="23" spans="1:8" x14ac:dyDescent="0.2">
      <c r="A23" s="6">
        <v>9</v>
      </c>
      <c r="B23" s="2" t="s">
        <v>83</v>
      </c>
      <c r="C23" s="140" t="s">
        <v>152</v>
      </c>
      <c r="D23" s="49"/>
      <c r="E23" s="49"/>
      <c r="F23" s="49"/>
      <c r="G23" s="49"/>
      <c r="H23" s="49"/>
    </row>
    <row r="24" spans="1:8" x14ac:dyDescent="0.2">
      <c r="A24" s="6">
        <v>10</v>
      </c>
      <c r="B24" s="2" t="s">
        <v>72</v>
      </c>
      <c r="C24" s="32" t="s">
        <v>97</v>
      </c>
      <c r="D24" s="14"/>
      <c r="E24" s="49"/>
      <c r="F24" s="49"/>
      <c r="G24" s="49"/>
      <c r="H24" s="49"/>
    </row>
    <row r="25" spans="1:8" x14ac:dyDescent="0.2">
      <c r="A25" s="127"/>
      <c r="B25" s="2"/>
      <c r="C25" s="32"/>
      <c r="D25" s="49"/>
      <c r="E25" s="49"/>
      <c r="F25" s="49"/>
      <c r="G25" s="49"/>
      <c r="H25" s="49"/>
    </row>
    <row r="26" spans="1:8" s="22" customFormat="1" x14ac:dyDescent="0.2">
      <c r="A26" s="48"/>
      <c r="B26" s="60"/>
      <c r="C26" s="61" t="s">
        <v>67</v>
      </c>
      <c r="D26" s="51"/>
      <c r="E26" s="51"/>
      <c r="F26" s="51"/>
      <c r="G26" s="51"/>
      <c r="H26" s="51"/>
    </row>
    <row r="27" spans="1:8" x14ac:dyDescent="0.2">
      <c r="A27" s="7"/>
      <c r="B27" s="8"/>
      <c r="C27" s="34" t="s">
        <v>356</v>
      </c>
      <c r="D27" s="14"/>
      <c r="E27" s="9"/>
      <c r="F27" s="10"/>
      <c r="G27" s="11"/>
      <c r="H27" s="9"/>
    </row>
    <row r="28" spans="1:8" x14ac:dyDescent="0.2">
      <c r="A28" s="7"/>
      <c r="B28" s="8"/>
      <c r="C28" s="12" t="s">
        <v>68</v>
      </c>
      <c r="D28" s="10"/>
      <c r="E28" s="11"/>
      <c r="F28" s="11"/>
      <c r="G28" s="11"/>
      <c r="H28" s="11"/>
    </row>
    <row r="29" spans="1:8" x14ac:dyDescent="0.2">
      <c r="A29" s="7"/>
      <c r="B29" s="8"/>
      <c r="C29" s="34" t="s">
        <v>348</v>
      </c>
      <c r="D29" s="14"/>
      <c r="E29" s="11"/>
      <c r="F29" s="11"/>
      <c r="G29" s="11"/>
      <c r="H29" s="11"/>
    </row>
    <row r="30" spans="1:8" x14ac:dyDescent="0.2">
      <c r="A30" s="7"/>
      <c r="B30" s="8"/>
      <c r="C30" s="34" t="s">
        <v>69</v>
      </c>
      <c r="D30" s="14"/>
      <c r="E30" s="14"/>
      <c r="F30" s="11"/>
      <c r="G30" s="11"/>
      <c r="H30" s="11"/>
    </row>
    <row r="31" spans="1:8" s="22" customFormat="1" x14ac:dyDescent="0.2">
      <c r="A31" s="62"/>
      <c r="B31" s="63"/>
      <c r="C31" s="61" t="s">
        <v>70</v>
      </c>
      <c r="D31" s="51"/>
      <c r="E31" s="51"/>
      <c r="F31" s="64"/>
      <c r="G31" s="64"/>
      <c r="H31" s="64"/>
    </row>
    <row r="32" spans="1:8" x14ac:dyDescent="0.2">
      <c r="A32" s="39"/>
      <c r="B32" s="41"/>
      <c r="C32" s="42"/>
      <c r="D32" s="43"/>
      <c r="E32" s="43"/>
      <c r="F32" s="44"/>
      <c r="G32" s="44"/>
      <c r="H32" s="44"/>
    </row>
    <row r="33" spans="1:8" x14ac:dyDescent="0.2">
      <c r="A33" s="39"/>
      <c r="B33" s="41"/>
      <c r="C33" s="42"/>
      <c r="D33" s="43"/>
      <c r="E33" s="43"/>
      <c r="F33" s="44"/>
      <c r="G33" s="44"/>
      <c r="H33" s="44"/>
    </row>
    <row r="34" spans="1:8" x14ac:dyDescent="0.2">
      <c r="D34" s="129"/>
      <c r="E34" s="4"/>
      <c r="F34" s="4"/>
      <c r="G34" s="4"/>
      <c r="H34" s="129"/>
    </row>
    <row r="35" spans="1:8" x14ac:dyDescent="0.2">
      <c r="C35" s="90" t="s">
        <v>349</v>
      </c>
      <c r="D35" s="4"/>
      <c r="E35" s="4"/>
      <c r="F35" s="4"/>
      <c r="G35" s="4"/>
      <c r="H35" s="4"/>
    </row>
    <row r="36" spans="1:8" x14ac:dyDescent="0.2">
      <c r="C36" s="131"/>
      <c r="D36" s="4"/>
      <c r="E36" s="4"/>
      <c r="F36" s="4"/>
      <c r="G36" s="4"/>
      <c r="H36" s="129"/>
    </row>
    <row r="37" spans="1:8" x14ac:dyDescent="0.2">
      <c r="C37" s="132"/>
      <c r="D37" s="129"/>
      <c r="E37" s="4"/>
      <c r="F37" s="4"/>
      <c r="G37" s="4"/>
      <c r="H37" s="129"/>
    </row>
    <row r="38" spans="1:8" x14ac:dyDescent="0.2">
      <c r="C38" s="90" t="s">
        <v>350</v>
      </c>
      <c r="D38" s="129"/>
      <c r="E38" s="4"/>
      <c r="F38" s="4"/>
      <c r="G38" s="4"/>
      <c r="H38" s="129"/>
    </row>
    <row r="39" spans="1:8" x14ac:dyDescent="0.2">
      <c r="C39" s="91"/>
      <c r="D39" s="129"/>
      <c r="E39" s="4"/>
      <c r="F39" s="4"/>
      <c r="G39" s="4"/>
      <c r="H39" s="129"/>
    </row>
    <row r="40" spans="1:8" x14ac:dyDescent="0.2">
      <c r="C40" s="47"/>
      <c r="D40" s="129"/>
      <c r="E40" s="4"/>
      <c r="F40" s="4"/>
      <c r="G40" s="4"/>
      <c r="H40" s="129"/>
    </row>
    <row r="41" spans="1:8" x14ac:dyDescent="0.2">
      <c r="C41" s="91" t="s">
        <v>351</v>
      </c>
      <c r="D41" s="129"/>
      <c r="E41" s="4"/>
      <c r="F41" s="4"/>
      <c r="G41" s="4"/>
      <c r="H41" s="129"/>
    </row>
    <row r="42" spans="1:8" x14ac:dyDescent="0.2">
      <c r="C42" s="131"/>
      <c r="D42" s="129"/>
      <c r="E42" s="4"/>
      <c r="F42" s="4"/>
      <c r="G42" s="4"/>
      <c r="H42" s="129"/>
    </row>
    <row r="43" spans="1:8" x14ac:dyDescent="0.2">
      <c r="C43" s="23"/>
      <c r="D43" s="129"/>
      <c r="E43" s="4"/>
      <c r="F43" s="4"/>
      <c r="G43" s="4"/>
      <c r="H43" s="129"/>
    </row>
    <row r="44" spans="1:8" x14ac:dyDescent="0.2">
      <c r="C44" s="90" t="s">
        <v>350</v>
      </c>
      <c r="D44" s="129"/>
      <c r="E44" s="4"/>
      <c r="F44" s="4"/>
      <c r="G44" s="4"/>
      <c r="H44" s="129"/>
    </row>
    <row r="45" spans="1:8" x14ac:dyDescent="0.2">
      <c r="D45" s="130"/>
      <c r="H45" s="130"/>
    </row>
    <row r="46" spans="1:8" x14ac:dyDescent="0.2">
      <c r="D46" s="130"/>
      <c r="H46" s="130"/>
    </row>
    <row r="47" spans="1:8" x14ac:dyDescent="0.2">
      <c r="D47" s="130"/>
      <c r="H47" s="130"/>
    </row>
    <row r="48" spans="1:8" x14ac:dyDescent="0.2">
      <c r="D48" s="130"/>
      <c r="H48" s="130"/>
    </row>
    <row r="49" spans="4:8" x14ac:dyDescent="0.2">
      <c r="D49" s="130"/>
      <c r="H49" s="130"/>
    </row>
    <row r="50" spans="4:8" x14ac:dyDescent="0.2">
      <c r="D50" s="130"/>
      <c r="H50" s="130"/>
    </row>
    <row r="51" spans="4:8" x14ac:dyDescent="0.2">
      <c r="D51" s="130"/>
      <c r="H51" s="130"/>
    </row>
    <row r="52" spans="4:8" x14ac:dyDescent="0.2">
      <c r="D52" s="130"/>
      <c r="H52" s="130"/>
    </row>
    <row r="53" spans="4:8" x14ac:dyDescent="0.2">
      <c r="D53" s="130"/>
      <c r="H53" s="130"/>
    </row>
    <row r="54" spans="4:8" x14ac:dyDescent="0.2">
      <c r="D54" s="130"/>
      <c r="H54" s="130"/>
    </row>
    <row r="55" spans="4:8" x14ac:dyDescent="0.2">
      <c r="D55" s="130"/>
      <c r="H55" s="130"/>
    </row>
    <row r="56" spans="4:8" x14ac:dyDescent="0.2">
      <c r="D56" s="130"/>
      <c r="H56" s="130"/>
    </row>
    <row r="57" spans="4:8" x14ac:dyDescent="0.2">
      <c r="D57" s="130"/>
      <c r="H57" s="130"/>
    </row>
    <row r="58" spans="4:8" x14ac:dyDescent="0.2">
      <c r="D58" s="130"/>
      <c r="H58" s="130"/>
    </row>
    <row r="59" spans="4:8" x14ac:dyDescent="0.2">
      <c r="D59" s="130"/>
      <c r="H59" s="130"/>
    </row>
    <row r="60" spans="4:8" x14ac:dyDescent="0.2">
      <c r="D60" s="130"/>
      <c r="H60" s="130"/>
    </row>
    <row r="61" spans="4:8" x14ac:dyDescent="0.2">
      <c r="D61" s="130"/>
      <c r="H61" s="130"/>
    </row>
    <row r="62" spans="4:8" x14ac:dyDescent="0.2">
      <c r="D62" s="130"/>
      <c r="H62" s="130"/>
    </row>
    <row r="63" spans="4:8" x14ac:dyDescent="0.2">
      <c r="D63" s="130"/>
      <c r="H63" s="130"/>
    </row>
    <row r="64" spans="4:8" x14ac:dyDescent="0.2">
      <c r="D64" s="130"/>
      <c r="H64" s="130"/>
    </row>
    <row r="65" spans="4:8" x14ac:dyDescent="0.2">
      <c r="D65" s="130"/>
      <c r="H65" s="130"/>
    </row>
    <row r="66" spans="4:8" x14ac:dyDescent="0.2">
      <c r="D66" s="130"/>
      <c r="H66" s="130"/>
    </row>
    <row r="67" spans="4:8" x14ac:dyDescent="0.2">
      <c r="D67" s="130"/>
      <c r="H67" s="130"/>
    </row>
    <row r="68" spans="4:8" x14ac:dyDescent="0.2">
      <c r="D68" s="130"/>
      <c r="H68" s="130"/>
    </row>
    <row r="69" spans="4:8" x14ac:dyDescent="0.2">
      <c r="D69" s="130"/>
      <c r="H69" s="130"/>
    </row>
    <row r="70" spans="4:8" x14ac:dyDescent="0.2">
      <c r="D70" s="130"/>
      <c r="H70" s="130"/>
    </row>
    <row r="71" spans="4:8" x14ac:dyDescent="0.2">
      <c r="D71" s="130"/>
      <c r="H71" s="130"/>
    </row>
    <row r="72" spans="4:8" x14ac:dyDescent="0.2">
      <c r="D72" s="130"/>
      <c r="H72" s="130"/>
    </row>
    <row r="73" spans="4:8" x14ac:dyDescent="0.2">
      <c r="D73" s="130"/>
      <c r="H73" s="130"/>
    </row>
    <row r="74" spans="4:8" x14ac:dyDescent="0.2">
      <c r="D74" s="130"/>
      <c r="H74" s="130"/>
    </row>
    <row r="75" spans="4:8" x14ac:dyDescent="0.2">
      <c r="D75" s="130"/>
      <c r="H75" s="130"/>
    </row>
    <row r="76" spans="4:8" x14ac:dyDescent="0.2">
      <c r="D76" s="130"/>
      <c r="H76" s="130"/>
    </row>
    <row r="77" spans="4:8" x14ac:dyDescent="0.2">
      <c r="D77" s="130"/>
      <c r="H77" s="130"/>
    </row>
    <row r="78" spans="4:8" x14ac:dyDescent="0.2">
      <c r="D78" s="130"/>
      <c r="H78" s="130"/>
    </row>
    <row r="79" spans="4:8" x14ac:dyDescent="0.2">
      <c r="D79" s="130"/>
      <c r="H79" s="130"/>
    </row>
    <row r="80" spans="4:8" x14ac:dyDescent="0.2">
      <c r="D80" s="130"/>
      <c r="H80" s="130"/>
    </row>
    <row r="81" spans="4:8" x14ac:dyDescent="0.2">
      <c r="D81" s="130"/>
      <c r="H81" s="130"/>
    </row>
    <row r="82" spans="4:8" x14ac:dyDescent="0.2">
      <c r="D82" s="130"/>
      <c r="H82" s="130"/>
    </row>
    <row r="83" spans="4:8" x14ac:dyDescent="0.2">
      <c r="D83" s="130"/>
      <c r="H83" s="130"/>
    </row>
    <row r="84" spans="4:8" x14ac:dyDescent="0.2">
      <c r="D84" s="130"/>
      <c r="H84" s="130"/>
    </row>
    <row r="85" spans="4:8" x14ac:dyDescent="0.2">
      <c r="D85" s="130"/>
      <c r="H85" s="130"/>
    </row>
    <row r="86" spans="4:8" x14ac:dyDescent="0.2">
      <c r="D86" s="130"/>
      <c r="H86" s="130"/>
    </row>
    <row r="87" spans="4:8" x14ac:dyDescent="0.2">
      <c r="D87" s="130"/>
      <c r="H87" s="130"/>
    </row>
    <row r="88" spans="4:8" x14ac:dyDescent="0.2">
      <c r="D88" s="130"/>
      <c r="H88" s="130"/>
    </row>
    <row r="89" spans="4:8" x14ac:dyDescent="0.2">
      <c r="D89" s="130"/>
      <c r="H89" s="130"/>
    </row>
    <row r="90" spans="4:8" x14ac:dyDescent="0.2">
      <c r="D90" s="130"/>
      <c r="H90" s="130"/>
    </row>
    <row r="91" spans="4:8" x14ac:dyDescent="0.2">
      <c r="D91" s="130"/>
      <c r="H91" s="130"/>
    </row>
    <row r="92" spans="4:8" x14ac:dyDescent="0.2">
      <c r="D92" s="130"/>
      <c r="H92" s="130"/>
    </row>
    <row r="93" spans="4:8" x14ac:dyDescent="0.2">
      <c r="D93" s="130"/>
      <c r="H93" s="130"/>
    </row>
    <row r="94" spans="4:8" x14ac:dyDescent="0.2">
      <c r="D94" s="130"/>
      <c r="H94" s="130"/>
    </row>
    <row r="95" spans="4:8" x14ac:dyDescent="0.2">
      <c r="D95" s="130"/>
      <c r="H95" s="130"/>
    </row>
    <row r="96" spans="4:8" x14ac:dyDescent="0.2">
      <c r="D96" s="130"/>
      <c r="H96" s="130"/>
    </row>
    <row r="97" spans="4:8" x14ac:dyDescent="0.2">
      <c r="D97" s="130"/>
      <c r="H97" s="130"/>
    </row>
  </sheetData>
  <mergeCells count="6">
    <mergeCell ref="H13:H14"/>
    <mergeCell ref="A13:A14"/>
    <mergeCell ref="B13:B14"/>
    <mergeCell ref="C13:C14"/>
    <mergeCell ref="D13:D14"/>
    <mergeCell ref="E13:G13"/>
  </mergeCells>
  <phoneticPr fontId="2" type="noConversion"/>
  <printOptions horizontalCentered="1"/>
  <pageMargins left="0.55118110236220474" right="0.74803149606299213" top="0.70866141732283472" bottom="0.6692913385826772" header="0.51181102362204722" footer="0.51181102362204722"/>
  <pageSetup paperSize="9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287"/>
  <sheetViews>
    <sheetView showZeros="0" workbookViewId="0">
      <pane ySplit="3570" topLeftCell="A142" activePane="bottomLeft"/>
      <selection activeCell="H7" sqref="H6:I7"/>
      <selection pane="bottomLeft" activeCell="E158" sqref="E158"/>
    </sheetView>
  </sheetViews>
  <sheetFormatPr defaultRowHeight="12.75" x14ac:dyDescent="0.2"/>
  <cols>
    <col min="1" max="1" width="4" style="4" customWidth="1"/>
    <col min="2" max="2" width="40.5703125" style="4" customWidth="1"/>
    <col min="3" max="3" width="6" style="4" customWidth="1"/>
    <col min="4" max="4" width="9.28515625" style="54" customWidth="1"/>
    <col min="5" max="5" width="6.5703125" style="54" customWidth="1"/>
    <col min="6" max="6" width="8.140625" style="54" customWidth="1"/>
    <col min="7" max="7" width="7.7109375" style="54" customWidth="1"/>
    <col min="8" max="8" width="9.5703125" style="54" customWidth="1"/>
    <col min="9" max="9" width="8.7109375" style="54" bestFit="1" customWidth="1"/>
    <col min="10" max="10" width="8.42578125" style="54" customWidth="1"/>
    <col min="11" max="11" width="9.5703125" style="54" customWidth="1"/>
    <col min="12" max="12" width="10.28515625" style="54" customWidth="1"/>
    <col min="13" max="13" width="10.7109375" style="54" bestFit="1" customWidth="1"/>
    <col min="14" max="14" width="9.140625" style="54" bestFit="1" customWidth="1"/>
    <col min="15" max="15" width="10.140625" style="54" bestFit="1" customWidth="1"/>
    <col min="16" max="17" width="9.140625" style="4"/>
    <col min="18" max="18" width="7.5703125" style="4" customWidth="1"/>
    <col min="19" max="16384" width="9.140625" style="4"/>
  </cols>
  <sheetData>
    <row r="1" spans="1:22" x14ac:dyDescent="0.2">
      <c r="A1" s="211" t="s">
        <v>14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</row>
    <row r="2" spans="1:22" x14ac:dyDescent="0.2">
      <c r="A2" s="211" t="s">
        <v>122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U2" s="22"/>
    </row>
    <row r="3" spans="1:22" x14ac:dyDescent="0.2">
      <c r="A3" s="133" t="s">
        <v>133</v>
      </c>
      <c r="V3" s="129"/>
    </row>
    <row r="4" spans="1:22" x14ac:dyDescent="0.2">
      <c r="A4" s="4" t="s">
        <v>195</v>
      </c>
      <c r="V4" s="129"/>
    </row>
    <row r="5" spans="1:22" x14ac:dyDescent="0.2">
      <c r="A5" s="4" t="s">
        <v>108</v>
      </c>
    </row>
    <row r="6" spans="1:22" x14ac:dyDescent="0.2">
      <c r="A6" s="4" t="s">
        <v>134</v>
      </c>
      <c r="D6" s="4"/>
      <c r="G6" s="53" t="s">
        <v>39</v>
      </c>
      <c r="H6" s="212"/>
      <c r="I6" s="212"/>
      <c r="J6" s="54" t="s">
        <v>99</v>
      </c>
    </row>
    <row r="7" spans="1:22" x14ac:dyDescent="0.2">
      <c r="A7" s="4" t="s">
        <v>343</v>
      </c>
      <c r="D7" s="4"/>
      <c r="E7" s="40"/>
      <c r="F7" s="40"/>
      <c r="G7" s="5" t="s">
        <v>137</v>
      </c>
      <c r="H7" s="141"/>
      <c r="J7" s="213"/>
      <c r="K7" s="213"/>
      <c r="L7" s="213"/>
    </row>
    <row r="8" spans="1:22" x14ac:dyDescent="0.2">
      <c r="J8" s="213"/>
      <c r="K8" s="213"/>
      <c r="L8" s="213"/>
    </row>
    <row r="9" spans="1:22" x14ac:dyDescent="0.2">
      <c r="A9" s="4" t="s">
        <v>141</v>
      </c>
    </row>
    <row r="10" spans="1:22" s="23" customFormat="1" ht="12.75" customHeight="1" x14ac:dyDescent="0.2">
      <c r="A10" s="209" t="s">
        <v>101</v>
      </c>
      <c r="B10" s="209" t="s">
        <v>40</v>
      </c>
      <c r="C10" s="209" t="s">
        <v>41</v>
      </c>
      <c r="D10" s="208" t="s">
        <v>42</v>
      </c>
      <c r="E10" s="210" t="s">
        <v>43</v>
      </c>
      <c r="F10" s="210"/>
      <c r="G10" s="210"/>
      <c r="H10" s="210"/>
      <c r="I10" s="210"/>
      <c r="J10" s="210"/>
      <c r="K10" s="210" t="s">
        <v>44</v>
      </c>
      <c r="L10" s="210"/>
      <c r="M10" s="210"/>
      <c r="N10" s="210"/>
      <c r="O10" s="210"/>
    </row>
    <row r="11" spans="1:22" s="23" customFormat="1" ht="12.75" customHeight="1" x14ac:dyDescent="0.2">
      <c r="A11" s="209"/>
      <c r="B11" s="209"/>
      <c r="C11" s="209"/>
      <c r="D11" s="208"/>
      <c r="E11" s="208" t="s">
        <v>45</v>
      </c>
      <c r="F11" s="208" t="s">
        <v>15</v>
      </c>
      <c r="G11" s="208" t="s">
        <v>16</v>
      </c>
      <c r="H11" s="208" t="s">
        <v>17</v>
      </c>
      <c r="I11" s="208" t="s">
        <v>18</v>
      </c>
      <c r="J11" s="208" t="s">
        <v>19</v>
      </c>
      <c r="K11" s="208" t="s">
        <v>20</v>
      </c>
      <c r="L11" s="208" t="s">
        <v>21</v>
      </c>
      <c r="M11" s="208" t="s">
        <v>22</v>
      </c>
      <c r="N11" s="208" t="s">
        <v>18</v>
      </c>
      <c r="O11" s="208" t="s">
        <v>23</v>
      </c>
    </row>
    <row r="12" spans="1:22" s="23" customFormat="1" ht="12.75" customHeight="1" x14ac:dyDescent="0.2">
      <c r="A12" s="209"/>
      <c r="B12" s="209"/>
      <c r="C12" s="209"/>
      <c r="D12" s="208"/>
      <c r="E12" s="208" t="s">
        <v>24</v>
      </c>
      <c r="F12" s="208" t="s">
        <v>25</v>
      </c>
      <c r="G12" s="208" t="s">
        <v>26</v>
      </c>
      <c r="H12" s="208"/>
      <c r="I12" s="208"/>
      <c r="J12" s="208"/>
      <c r="K12" s="208"/>
      <c r="L12" s="208" t="s">
        <v>26</v>
      </c>
      <c r="M12" s="208"/>
      <c r="N12" s="208"/>
      <c r="O12" s="208"/>
    </row>
    <row r="13" spans="1:22" s="23" customFormat="1" x14ac:dyDescent="0.2">
      <c r="A13" s="209"/>
      <c r="B13" s="209"/>
      <c r="C13" s="209"/>
      <c r="D13" s="208"/>
      <c r="E13" s="208" t="s">
        <v>27</v>
      </c>
      <c r="F13" s="208" t="s">
        <v>28</v>
      </c>
      <c r="G13" s="208" t="s">
        <v>98</v>
      </c>
      <c r="H13" s="208" t="s">
        <v>99</v>
      </c>
      <c r="I13" s="208" t="s">
        <v>99</v>
      </c>
      <c r="J13" s="208" t="s">
        <v>99</v>
      </c>
      <c r="K13" s="208" t="s">
        <v>100</v>
      </c>
      <c r="L13" s="208" t="s">
        <v>98</v>
      </c>
      <c r="M13" s="208" t="s">
        <v>99</v>
      </c>
      <c r="N13" s="208" t="s">
        <v>99</v>
      </c>
      <c r="O13" s="208"/>
    </row>
    <row r="14" spans="1:22" x14ac:dyDescent="0.2">
      <c r="A14" s="127"/>
      <c r="B14" s="104" t="s">
        <v>123</v>
      </c>
      <c r="C14" s="93"/>
      <c r="D14" s="94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</row>
    <row r="15" spans="1:22" ht="25.5" x14ac:dyDescent="0.2">
      <c r="A15" s="127">
        <v>1</v>
      </c>
      <c r="B15" s="33" t="s">
        <v>220</v>
      </c>
      <c r="C15" s="6" t="s">
        <v>31</v>
      </c>
      <c r="D15" s="97">
        <v>80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4"/>
    </row>
    <row r="16" spans="1:22" ht="25.5" x14ac:dyDescent="0.2">
      <c r="A16" s="127">
        <f>A15+1</f>
        <v>2</v>
      </c>
      <c r="B16" s="33" t="s">
        <v>337</v>
      </c>
      <c r="C16" s="6" t="s">
        <v>109</v>
      </c>
      <c r="D16" s="97">
        <v>2</v>
      </c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4"/>
    </row>
    <row r="17" spans="1:15" x14ac:dyDescent="0.2">
      <c r="A17" s="127">
        <f t="shared" ref="A17:A82" si="0">A16+1</f>
        <v>3</v>
      </c>
      <c r="B17" s="33" t="s">
        <v>221</v>
      </c>
      <c r="C17" s="6" t="s">
        <v>109</v>
      </c>
      <c r="D17" s="97">
        <v>1</v>
      </c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4"/>
    </row>
    <row r="18" spans="1:15" x14ac:dyDescent="0.2">
      <c r="A18" s="127">
        <f t="shared" si="0"/>
        <v>4</v>
      </c>
      <c r="B18" s="33" t="s">
        <v>222</v>
      </c>
      <c r="C18" s="6" t="s">
        <v>109</v>
      </c>
      <c r="D18" s="97">
        <v>1</v>
      </c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4"/>
    </row>
    <row r="19" spans="1:15" x14ac:dyDescent="0.2">
      <c r="A19" s="127">
        <f t="shared" si="0"/>
        <v>5</v>
      </c>
      <c r="B19" s="33" t="s">
        <v>110</v>
      </c>
      <c r="C19" s="6" t="s">
        <v>1</v>
      </c>
      <c r="D19" s="97">
        <v>3</v>
      </c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14"/>
    </row>
    <row r="20" spans="1:15" x14ac:dyDescent="0.2">
      <c r="A20" s="127">
        <f t="shared" si="0"/>
        <v>6</v>
      </c>
      <c r="B20" s="33" t="s">
        <v>111</v>
      </c>
      <c r="C20" s="6" t="s">
        <v>109</v>
      </c>
      <c r="D20" s="97">
        <v>1</v>
      </c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14"/>
    </row>
    <row r="21" spans="1:15" x14ac:dyDescent="0.2">
      <c r="A21" s="127">
        <f t="shared" si="0"/>
        <v>7</v>
      </c>
      <c r="B21" s="33" t="s">
        <v>112</v>
      </c>
      <c r="C21" s="6" t="s">
        <v>1</v>
      </c>
      <c r="D21" s="97">
        <v>9</v>
      </c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14"/>
    </row>
    <row r="22" spans="1:15" x14ac:dyDescent="0.2">
      <c r="A22" s="127">
        <f t="shared" si="0"/>
        <v>8</v>
      </c>
      <c r="B22" s="33" t="s">
        <v>113</v>
      </c>
      <c r="C22" s="6" t="s">
        <v>1</v>
      </c>
      <c r="D22" s="97">
        <v>9</v>
      </c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14"/>
    </row>
    <row r="23" spans="1:15" x14ac:dyDescent="0.2">
      <c r="A23" s="127">
        <f t="shared" si="0"/>
        <v>9</v>
      </c>
      <c r="B23" s="33" t="s">
        <v>71</v>
      </c>
      <c r="C23" s="6" t="s">
        <v>109</v>
      </c>
      <c r="D23" s="97">
        <v>1</v>
      </c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14"/>
    </row>
    <row r="24" spans="1:15" x14ac:dyDescent="0.2">
      <c r="A24" s="127">
        <f t="shared" si="0"/>
        <v>10</v>
      </c>
      <c r="B24" s="142" t="s">
        <v>121</v>
      </c>
      <c r="C24" s="6" t="s">
        <v>109</v>
      </c>
      <c r="D24" s="97">
        <v>1</v>
      </c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14"/>
    </row>
    <row r="25" spans="1:15" s="23" customFormat="1" x14ac:dyDescent="0.2">
      <c r="A25" s="196"/>
      <c r="B25" s="197" t="s">
        <v>338</v>
      </c>
      <c r="C25" s="198"/>
      <c r="D25" s="199"/>
      <c r="E25" s="194"/>
      <c r="F25" s="194"/>
      <c r="G25" s="194"/>
      <c r="H25" s="194"/>
      <c r="I25" s="194"/>
      <c r="J25" s="199"/>
      <c r="K25" s="199"/>
      <c r="L25" s="199"/>
      <c r="M25" s="199"/>
      <c r="N25" s="199"/>
      <c r="O25" s="199"/>
    </row>
    <row r="26" spans="1:15" s="23" customFormat="1" x14ac:dyDescent="0.2">
      <c r="A26" s="196" t="s">
        <v>339</v>
      </c>
      <c r="B26" s="33" t="s">
        <v>341</v>
      </c>
      <c r="C26" s="101" t="s">
        <v>30</v>
      </c>
      <c r="D26" s="195">
        <v>1</v>
      </c>
      <c r="E26" s="194"/>
      <c r="F26" s="194"/>
      <c r="G26" s="194"/>
      <c r="H26" s="194"/>
      <c r="I26" s="194"/>
      <c r="J26" s="195"/>
      <c r="K26" s="195"/>
      <c r="L26" s="195"/>
      <c r="M26" s="195"/>
      <c r="N26" s="195"/>
      <c r="O26" s="194"/>
    </row>
    <row r="27" spans="1:15" s="23" customFormat="1" x14ac:dyDescent="0.2">
      <c r="A27" s="196" t="s">
        <v>340</v>
      </c>
      <c r="B27" s="33" t="s">
        <v>342</v>
      </c>
      <c r="C27" s="101" t="s">
        <v>30</v>
      </c>
      <c r="D27" s="195">
        <v>1</v>
      </c>
      <c r="E27" s="194"/>
      <c r="F27" s="194"/>
      <c r="G27" s="194"/>
      <c r="H27" s="194"/>
      <c r="I27" s="194"/>
      <c r="J27" s="195"/>
      <c r="K27" s="195"/>
      <c r="L27" s="195"/>
      <c r="M27" s="195"/>
      <c r="N27" s="195"/>
      <c r="O27" s="194"/>
    </row>
    <row r="28" spans="1:15" x14ac:dyDescent="0.2">
      <c r="A28" s="127"/>
      <c r="B28" s="107" t="s">
        <v>196</v>
      </c>
      <c r="C28" s="127"/>
      <c r="D28" s="126"/>
      <c r="E28" s="97"/>
      <c r="F28" s="97"/>
      <c r="G28" s="97"/>
      <c r="H28" s="97"/>
      <c r="I28" s="97"/>
      <c r="J28" s="14"/>
      <c r="K28" s="14"/>
      <c r="L28" s="14"/>
      <c r="M28" s="14"/>
      <c r="N28" s="14"/>
      <c r="O28" s="97"/>
    </row>
    <row r="29" spans="1:15" x14ac:dyDescent="0.2">
      <c r="A29" s="127"/>
      <c r="B29" s="108" t="s">
        <v>197</v>
      </c>
      <c r="C29" s="2"/>
      <c r="D29" s="14"/>
      <c r="E29" s="97"/>
      <c r="F29" s="97"/>
      <c r="G29" s="97"/>
      <c r="H29" s="97"/>
      <c r="I29" s="97"/>
      <c r="J29" s="143"/>
      <c r="K29" s="14"/>
      <c r="L29" s="14"/>
      <c r="M29" s="14"/>
      <c r="N29" s="14"/>
      <c r="O29" s="14"/>
    </row>
    <row r="30" spans="1:15" x14ac:dyDescent="0.2">
      <c r="A30" s="127">
        <f t="shared" si="0"/>
        <v>1</v>
      </c>
      <c r="B30" s="109" t="s">
        <v>175</v>
      </c>
      <c r="C30" s="1"/>
      <c r="D30" s="57"/>
      <c r="E30" s="97"/>
      <c r="F30" s="97"/>
      <c r="G30" s="97"/>
      <c r="H30" s="97"/>
      <c r="I30" s="97"/>
      <c r="J30" s="143"/>
      <c r="K30" s="14"/>
      <c r="L30" s="14"/>
      <c r="M30" s="14"/>
      <c r="N30" s="14"/>
      <c r="O30" s="14"/>
    </row>
    <row r="31" spans="1:15" x14ac:dyDescent="0.2">
      <c r="A31" s="127">
        <f t="shared" si="0"/>
        <v>2</v>
      </c>
      <c r="B31" s="115" t="s">
        <v>178</v>
      </c>
      <c r="C31" s="101" t="s">
        <v>52</v>
      </c>
      <c r="D31" s="57">
        <v>56.67</v>
      </c>
      <c r="E31" s="97"/>
      <c r="F31" s="97"/>
      <c r="G31" s="97"/>
      <c r="H31" s="97"/>
      <c r="I31" s="97"/>
      <c r="J31" s="143"/>
      <c r="K31" s="14"/>
      <c r="L31" s="14"/>
      <c r="M31" s="14"/>
      <c r="N31" s="14"/>
      <c r="O31" s="14"/>
    </row>
    <row r="32" spans="1:15" x14ac:dyDescent="0.2">
      <c r="A32" s="127">
        <f t="shared" si="0"/>
        <v>3</v>
      </c>
      <c r="B32" s="33" t="s">
        <v>29</v>
      </c>
      <c r="C32" s="101" t="s">
        <v>52</v>
      </c>
      <c r="D32" s="14">
        <f>D31</f>
        <v>56.67</v>
      </c>
      <c r="E32" s="97"/>
      <c r="F32" s="97"/>
      <c r="G32" s="97"/>
      <c r="H32" s="97"/>
      <c r="I32" s="97"/>
      <c r="J32" s="143"/>
      <c r="K32" s="14"/>
      <c r="L32" s="14"/>
      <c r="M32" s="14"/>
      <c r="N32" s="14"/>
      <c r="O32" s="14"/>
    </row>
    <row r="33" spans="1:22" x14ac:dyDescent="0.2">
      <c r="A33" s="127">
        <f t="shared" si="0"/>
        <v>4</v>
      </c>
      <c r="B33" s="33" t="s">
        <v>198</v>
      </c>
      <c r="C33" s="101" t="s">
        <v>52</v>
      </c>
      <c r="D33" s="14">
        <f>D31</f>
        <v>56.67</v>
      </c>
      <c r="E33" s="97"/>
      <c r="F33" s="97"/>
      <c r="G33" s="97"/>
      <c r="H33" s="97"/>
      <c r="I33" s="97"/>
      <c r="J33" s="143"/>
      <c r="K33" s="14"/>
      <c r="L33" s="14"/>
      <c r="M33" s="14"/>
      <c r="N33" s="14"/>
      <c r="O33" s="14"/>
    </row>
    <row r="34" spans="1:22" x14ac:dyDescent="0.2">
      <c r="A34" s="127">
        <f t="shared" si="0"/>
        <v>5</v>
      </c>
      <c r="B34" s="33" t="s">
        <v>94</v>
      </c>
      <c r="C34" s="101" t="s">
        <v>52</v>
      </c>
      <c r="D34" s="14">
        <f>D31</f>
        <v>56.67</v>
      </c>
      <c r="E34" s="97"/>
      <c r="F34" s="97"/>
      <c r="G34" s="97"/>
      <c r="H34" s="97"/>
      <c r="I34" s="97"/>
      <c r="J34" s="143"/>
      <c r="K34" s="14"/>
      <c r="L34" s="14"/>
      <c r="M34" s="14"/>
      <c r="N34" s="14"/>
      <c r="O34" s="14"/>
    </row>
    <row r="35" spans="1:22" ht="25.5" x14ac:dyDescent="0.2">
      <c r="A35" s="127">
        <f t="shared" si="0"/>
        <v>6</v>
      </c>
      <c r="B35" s="33" t="s">
        <v>199</v>
      </c>
      <c r="C35" s="101" t="s">
        <v>52</v>
      </c>
      <c r="D35" s="114">
        <v>55.98</v>
      </c>
      <c r="E35" s="97"/>
      <c r="F35" s="97"/>
      <c r="G35" s="97"/>
      <c r="H35" s="97"/>
      <c r="I35" s="97"/>
      <c r="J35" s="143"/>
      <c r="K35" s="14"/>
      <c r="L35" s="14"/>
      <c r="M35" s="14"/>
      <c r="N35" s="14"/>
      <c r="O35" s="14"/>
    </row>
    <row r="36" spans="1:22" ht="25.5" x14ac:dyDescent="0.2">
      <c r="A36" s="127">
        <f t="shared" si="0"/>
        <v>7</v>
      </c>
      <c r="B36" s="33" t="s">
        <v>200</v>
      </c>
      <c r="C36" s="101" t="s">
        <v>52</v>
      </c>
      <c r="D36" s="114">
        <v>2.06</v>
      </c>
      <c r="E36" s="97"/>
      <c r="F36" s="97"/>
      <c r="G36" s="97"/>
      <c r="H36" s="97"/>
      <c r="I36" s="97"/>
      <c r="J36" s="143"/>
      <c r="K36" s="14"/>
      <c r="L36" s="14"/>
      <c r="M36" s="14"/>
      <c r="N36" s="14"/>
      <c r="O36" s="14"/>
    </row>
    <row r="37" spans="1:22" x14ac:dyDescent="0.2">
      <c r="A37" s="127">
        <f t="shared" si="0"/>
        <v>8</v>
      </c>
      <c r="B37" s="111" t="s">
        <v>95</v>
      </c>
      <c r="C37" s="2"/>
      <c r="D37" s="14"/>
      <c r="E37" s="97"/>
      <c r="F37" s="97"/>
      <c r="G37" s="97"/>
      <c r="H37" s="97"/>
      <c r="I37" s="97"/>
      <c r="J37" s="143"/>
      <c r="K37" s="14"/>
      <c r="L37" s="14"/>
      <c r="M37" s="14"/>
      <c r="N37" s="14"/>
      <c r="O37" s="14"/>
      <c r="V37" s="22"/>
    </row>
    <row r="38" spans="1:22" ht="25.5" x14ac:dyDescent="0.2">
      <c r="A38" s="127">
        <f t="shared" si="0"/>
        <v>9</v>
      </c>
      <c r="B38" s="33" t="s">
        <v>126</v>
      </c>
      <c r="C38" s="101" t="s">
        <v>52</v>
      </c>
      <c r="D38" s="114">
        <f>D31</f>
        <v>56.67</v>
      </c>
      <c r="E38" s="97"/>
      <c r="F38" s="97"/>
      <c r="G38" s="97"/>
      <c r="H38" s="97"/>
      <c r="I38" s="97"/>
      <c r="J38" s="143"/>
      <c r="K38" s="14"/>
      <c r="L38" s="14"/>
      <c r="M38" s="14"/>
      <c r="N38" s="14"/>
      <c r="O38" s="14"/>
    </row>
    <row r="39" spans="1:22" x14ac:dyDescent="0.2">
      <c r="A39" s="127">
        <f t="shared" si="0"/>
        <v>10</v>
      </c>
      <c r="B39" s="111" t="s">
        <v>96</v>
      </c>
      <c r="C39" s="2"/>
      <c r="D39" s="14"/>
      <c r="E39" s="97"/>
      <c r="F39" s="97"/>
      <c r="G39" s="97"/>
      <c r="H39" s="97"/>
      <c r="I39" s="97"/>
      <c r="J39" s="143"/>
      <c r="K39" s="14"/>
      <c r="L39" s="14"/>
      <c r="M39" s="14"/>
      <c r="N39" s="14"/>
      <c r="O39" s="14"/>
      <c r="V39" s="22"/>
    </row>
    <row r="40" spans="1:22" x14ac:dyDescent="0.2">
      <c r="A40" s="127">
        <f t="shared" si="0"/>
        <v>11</v>
      </c>
      <c r="B40" s="96" t="s">
        <v>176</v>
      </c>
      <c r="C40" s="1" t="s">
        <v>52</v>
      </c>
      <c r="D40" s="14">
        <v>97.74</v>
      </c>
      <c r="E40" s="97"/>
      <c r="F40" s="97"/>
      <c r="G40" s="97"/>
      <c r="H40" s="97"/>
      <c r="I40" s="97"/>
      <c r="J40" s="143"/>
      <c r="K40" s="14"/>
      <c r="L40" s="14"/>
      <c r="M40" s="14"/>
      <c r="N40" s="14"/>
      <c r="O40" s="14"/>
    </row>
    <row r="41" spans="1:22" x14ac:dyDescent="0.2">
      <c r="A41" s="127">
        <f t="shared" si="0"/>
        <v>12</v>
      </c>
      <c r="B41" s="112" t="s">
        <v>124</v>
      </c>
      <c r="C41" s="1" t="s">
        <v>52</v>
      </c>
      <c r="D41" s="144">
        <v>97.74</v>
      </c>
      <c r="E41" s="97"/>
      <c r="F41" s="97"/>
      <c r="G41" s="97"/>
      <c r="H41" s="97"/>
      <c r="I41" s="97"/>
      <c r="J41" s="143"/>
      <c r="K41" s="14"/>
      <c r="L41" s="14"/>
      <c r="M41" s="14"/>
      <c r="N41" s="14"/>
      <c r="O41" s="14"/>
    </row>
    <row r="42" spans="1:22" ht="25.5" x14ac:dyDescent="0.2">
      <c r="A42" s="127">
        <f t="shared" si="0"/>
        <v>13</v>
      </c>
      <c r="B42" s="113" t="s">
        <v>125</v>
      </c>
      <c r="C42" s="1" t="s">
        <v>52</v>
      </c>
      <c r="D42" s="57">
        <f>D41</f>
        <v>97.74</v>
      </c>
      <c r="E42" s="97"/>
      <c r="F42" s="97"/>
      <c r="G42" s="97"/>
      <c r="H42" s="97"/>
      <c r="I42" s="97"/>
      <c r="J42" s="143"/>
      <c r="K42" s="14"/>
      <c r="L42" s="14"/>
      <c r="M42" s="14"/>
      <c r="N42" s="14"/>
      <c r="O42" s="14"/>
    </row>
    <row r="43" spans="1:22" x14ac:dyDescent="0.2">
      <c r="A43" s="127">
        <f t="shared" si="0"/>
        <v>14</v>
      </c>
      <c r="B43" s="113" t="s">
        <v>0</v>
      </c>
      <c r="C43" s="1" t="s">
        <v>52</v>
      </c>
      <c r="D43" s="57">
        <f>D42</f>
        <v>97.74</v>
      </c>
      <c r="E43" s="97"/>
      <c r="F43" s="97"/>
      <c r="G43" s="97"/>
      <c r="H43" s="97"/>
      <c r="I43" s="97"/>
      <c r="J43" s="143"/>
      <c r="K43" s="14"/>
      <c r="L43" s="14"/>
      <c r="M43" s="14"/>
      <c r="N43" s="14"/>
      <c r="O43" s="14"/>
    </row>
    <row r="44" spans="1:22" x14ac:dyDescent="0.2">
      <c r="A44" s="127">
        <f t="shared" si="0"/>
        <v>15</v>
      </c>
      <c r="B44" s="33" t="s">
        <v>105</v>
      </c>
      <c r="C44" s="101" t="s">
        <v>31</v>
      </c>
      <c r="D44" s="14">
        <v>18</v>
      </c>
      <c r="E44" s="97"/>
      <c r="F44" s="97"/>
      <c r="G44" s="97"/>
      <c r="H44" s="97"/>
      <c r="I44" s="97"/>
      <c r="J44" s="143"/>
      <c r="K44" s="14"/>
      <c r="L44" s="14"/>
      <c r="M44" s="14"/>
      <c r="N44" s="14"/>
      <c r="O44" s="14"/>
    </row>
    <row r="45" spans="1:22" x14ac:dyDescent="0.2">
      <c r="A45" s="127">
        <f t="shared" si="0"/>
        <v>16</v>
      </c>
      <c r="B45" s="108" t="s">
        <v>201</v>
      </c>
      <c r="C45" s="2"/>
      <c r="D45" s="14"/>
      <c r="E45" s="97"/>
      <c r="F45" s="97"/>
      <c r="G45" s="97"/>
      <c r="H45" s="97"/>
      <c r="I45" s="97"/>
      <c r="J45" s="143"/>
      <c r="K45" s="14"/>
      <c r="L45" s="14"/>
      <c r="M45" s="14"/>
      <c r="N45" s="14"/>
      <c r="O45" s="14"/>
    </row>
    <row r="46" spans="1:22" x14ac:dyDescent="0.2">
      <c r="A46" s="127">
        <f t="shared" si="0"/>
        <v>17</v>
      </c>
      <c r="B46" s="109" t="s">
        <v>175</v>
      </c>
      <c r="C46" s="1"/>
      <c r="D46" s="57"/>
      <c r="E46" s="97"/>
      <c r="F46" s="97"/>
      <c r="G46" s="97"/>
      <c r="H46" s="97"/>
      <c r="I46" s="97"/>
      <c r="J46" s="143"/>
      <c r="K46" s="14"/>
      <c r="L46" s="14"/>
      <c r="M46" s="14"/>
      <c r="N46" s="14"/>
      <c r="O46" s="14"/>
    </row>
    <row r="47" spans="1:22" x14ac:dyDescent="0.2">
      <c r="A47" s="127">
        <f t="shared" si="0"/>
        <v>18</v>
      </c>
      <c r="B47" s="115" t="s">
        <v>178</v>
      </c>
      <c r="C47" s="101" t="s">
        <v>52</v>
      </c>
      <c r="D47" s="57">
        <v>15.62</v>
      </c>
      <c r="E47" s="97"/>
      <c r="F47" s="97"/>
      <c r="G47" s="97"/>
      <c r="H47" s="97"/>
      <c r="I47" s="97"/>
      <c r="J47" s="143"/>
      <c r="K47" s="14"/>
      <c r="L47" s="14"/>
      <c r="M47" s="14"/>
      <c r="N47" s="14"/>
      <c r="O47" s="14"/>
    </row>
    <row r="48" spans="1:22" x14ac:dyDescent="0.2">
      <c r="A48" s="127">
        <f t="shared" si="0"/>
        <v>19</v>
      </c>
      <c r="B48" s="33" t="s">
        <v>29</v>
      </c>
      <c r="C48" s="101" t="s">
        <v>52</v>
      </c>
      <c r="D48" s="14">
        <f>D47</f>
        <v>15.62</v>
      </c>
      <c r="E48" s="97"/>
      <c r="F48" s="97"/>
      <c r="G48" s="97"/>
      <c r="H48" s="97"/>
      <c r="I48" s="97"/>
      <c r="J48" s="143"/>
      <c r="K48" s="14"/>
      <c r="L48" s="14"/>
      <c r="M48" s="14"/>
      <c r="N48" s="14"/>
      <c r="O48" s="14"/>
    </row>
    <row r="49" spans="1:15" x14ac:dyDescent="0.2">
      <c r="A49" s="127">
        <f t="shared" si="0"/>
        <v>20</v>
      </c>
      <c r="B49" s="33" t="s">
        <v>198</v>
      </c>
      <c r="C49" s="101" t="s">
        <v>52</v>
      </c>
      <c r="D49" s="14">
        <f>D47</f>
        <v>15.62</v>
      </c>
      <c r="E49" s="97"/>
      <c r="F49" s="97"/>
      <c r="G49" s="97"/>
      <c r="H49" s="97"/>
      <c r="I49" s="97"/>
      <c r="J49" s="143"/>
      <c r="K49" s="14"/>
      <c r="L49" s="14"/>
      <c r="M49" s="14"/>
      <c r="N49" s="14"/>
      <c r="O49" s="14"/>
    </row>
    <row r="50" spans="1:15" x14ac:dyDescent="0.2">
      <c r="A50" s="127">
        <f t="shared" si="0"/>
        <v>21</v>
      </c>
      <c r="B50" s="33" t="s">
        <v>94</v>
      </c>
      <c r="C50" s="101" t="s">
        <v>52</v>
      </c>
      <c r="D50" s="14">
        <f>D47</f>
        <v>15.62</v>
      </c>
      <c r="E50" s="97"/>
      <c r="F50" s="97"/>
      <c r="G50" s="97"/>
      <c r="H50" s="97"/>
      <c r="I50" s="97"/>
      <c r="J50" s="143"/>
      <c r="K50" s="14"/>
      <c r="L50" s="14"/>
      <c r="M50" s="14"/>
      <c r="N50" s="14"/>
      <c r="O50" s="14"/>
    </row>
    <row r="51" spans="1:15" ht="25.5" x14ac:dyDescent="0.2">
      <c r="A51" s="127">
        <f t="shared" si="0"/>
        <v>22</v>
      </c>
      <c r="B51" s="33" t="s">
        <v>199</v>
      </c>
      <c r="C51" s="101" t="s">
        <v>52</v>
      </c>
      <c r="D51" s="114">
        <v>14.85</v>
      </c>
      <c r="E51" s="97"/>
      <c r="F51" s="97"/>
      <c r="G51" s="97"/>
      <c r="H51" s="97"/>
      <c r="I51" s="97"/>
      <c r="J51" s="143"/>
      <c r="K51" s="14"/>
      <c r="L51" s="14"/>
      <c r="M51" s="14"/>
      <c r="N51" s="14"/>
      <c r="O51" s="14"/>
    </row>
    <row r="52" spans="1:15" ht="25.5" x14ac:dyDescent="0.2">
      <c r="A52" s="127">
        <f t="shared" si="0"/>
        <v>23</v>
      </c>
      <c r="B52" s="33" t="s">
        <v>200</v>
      </c>
      <c r="C52" s="101" t="s">
        <v>52</v>
      </c>
      <c r="D52" s="114">
        <v>1.93</v>
      </c>
      <c r="E52" s="97"/>
      <c r="F52" s="97"/>
      <c r="G52" s="97"/>
      <c r="H52" s="97"/>
      <c r="I52" s="97"/>
      <c r="J52" s="143"/>
      <c r="K52" s="14"/>
      <c r="L52" s="14"/>
      <c r="M52" s="14"/>
      <c r="N52" s="14"/>
      <c r="O52" s="14"/>
    </row>
    <row r="53" spans="1:15" x14ac:dyDescent="0.2">
      <c r="A53" s="127">
        <f t="shared" si="0"/>
        <v>24</v>
      </c>
      <c r="B53" s="111" t="s">
        <v>95</v>
      </c>
      <c r="C53" s="2"/>
      <c r="D53" s="14"/>
      <c r="E53" s="97"/>
      <c r="F53" s="97"/>
      <c r="G53" s="97"/>
      <c r="H53" s="97"/>
      <c r="I53" s="97"/>
      <c r="J53" s="143"/>
      <c r="K53" s="14"/>
      <c r="L53" s="14"/>
      <c r="M53" s="14"/>
      <c r="N53" s="14"/>
      <c r="O53" s="14"/>
    </row>
    <row r="54" spans="1:15" ht="25.5" x14ac:dyDescent="0.2">
      <c r="A54" s="127">
        <f t="shared" si="0"/>
        <v>25</v>
      </c>
      <c r="B54" s="33" t="s">
        <v>126</v>
      </c>
      <c r="C54" s="101" t="s">
        <v>52</v>
      </c>
      <c r="D54" s="114">
        <f>D47</f>
        <v>15.62</v>
      </c>
      <c r="E54" s="97"/>
      <c r="F54" s="97"/>
      <c r="G54" s="97"/>
      <c r="H54" s="97"/>
      <c r="I54" s="97"/>
      <c r="J54" s="143"/>
      <c r="K54" s="14"/>
      <c r="L54" s="14"/>
      <c r="M54" s="14"/>
      <c r="N54" s="14"/>
      <c r="O54" s="14"/>
    </row>
    <row r="55" spans="1:15" x14ac:dyDescent="0.2">
      <c r="A55" s="127">
        <f t="shared" si="0"/>
        <v>26</v>
      </c>
      <c r="B55" s="111" t="s">
        <v>96</v>
      </c>
      <c r="C55" s="2"/>
      <c r="D55" s="14"/>
      <c r="E55" s="97"/>
      <c r="F55" s="97"/>
      <c r="G55" s="97"/>
      <c r="H55" s="97"/>
      <c r="I55" s="97"/>
      <c r="J55" s="143"/>
      <c r="K55" s="14"/>
      <c r="L55" s="14"/>
      <c r="M55" s="14"/>
      <c r="N55" s="14"/>
      <c r="O55" s="14"/>
    </row>
    <row r="56" spans="1:15" x14ac:dyDescent="0.2">
      <c r="A56" s="127">
        <f t="shared" si="0"/>
        <v>27</v>
      </c>
      <c r="B56" s="96" t="s">
        <v>176</v>
      </c>
      <c r="C56" s="1" t="s">
        <v>52</v>
      </c>
      <c r="D56" s="14">
        <v>55.04</v>
      </c>
      <c r="E56" s="97"/>
      <c r="F56" s="97"/>
      <c r="G56" s="97"/>
      <c r="H56" s="97"/>
      <c r="I56" s="97"/>
      <c r="J56" s="143"/>
      <c r="K56" s="14"/>
      <c r="L56" s="14"/>
      <c r="M56" s="14"/>
      <c r="N56" s="14"/>
      <c r="O56" s="14"/>
    </row>
    <row r="57" spans="1:15" x14ac:dyDescent="0.2">
      <c r="A57" s="127">
        <f t="shared" si="0"/>
        <v>28</v>
      </c>
      <c r="B57" s="112" t="s">
        <v>124</v>
      </c>
      <c r="C57" s="1" t="s">
        <v>52</v>
      </c>
      <c r="D57" s="144">
        <v>55.04</v>
      </c>
      <c r="E57" s="97"/>
      <c r="F57" s="97"/>
      <c r="G57" s="97"/>
      <c r="H57" s="97"/>
      <c r="I57" s="97"/>
      <c r="J57" s="143"/>
      <c r="K57" s="14"/>
      <c r="L57" s="14"/>
      <c r="M57" s="14"/>
      <c r="N57" s="14"/>
      <c r="O57" s="14"/>
    </row>
    <row r="58" spans="1:15" ht="25.5" x14ac:dyDescent="0.2">
      <c r="A58" s="127">
        <f t="shared" si="0"/>
        <v>29</v>
      </c>
      <c r="B58" s="113" t="s">
        <v>125</v>
      </c>
      <c r="C58" s="1" t="s">
        <v>52</v>
      </c>
      <c r="D58" s="57">
        <f>D57</f>
        <v>55.04</v>
      </c>
      <c r="E58" s="97"/>
      <c r="F58" s="97"/>
      <c r="G58" s="97"/>
      <c r="H58" s="97"/>
      <c r="I58" s="97"/>
      <c r="J58" s="143"/>
      <c r="K58" s="14"/>
      <c r="L58" s="14"/>
      <c r="M58" s="14"/>
      <c r="N58" s="14"/>
      <c r="O58" s="14"/>
    </row>
    <row r="59" spans="1:15" x14ac:dyDescent="0.2">
      <c r="A59" s="127">
        <f t="shared" si="0"/>
        <v>30</v>
      </c>
      <c r="B59" s="113" t="s">
        <v>0</v>
      </c>
      <c r="C59" s="1" t="s">
        <v>52</v>
      </c>
      <c r="D59" s="57">
        <f>D58</f>
        <v>55.04</v>
      </c>
      <c r="E59" s="97"/>
      <c r="F59" s="97"/>
      <c r="G59" s="97"/>
      <c r="H59" s="97"/>
      <c r="I59" s="97"/>
      <c r="J59" s="143"/>
      <c r="K59" s="14"/>
      <c r="L59" s="14"/>
      <c r="M59" s="14"/>
      <c r="N59" s="14"/>
      <c r="O59" s="14"/>
    </row>
    <row r="60" spans="1:15" x14ac:dyDescent="0.2">
      <c r="A60" s="127">
        <f t="shared" si="0"/>
        <v>31</v>
      </c>
      <c r="B60" s="33" t="s">
        <v>202</v>
      </c>
      <c r="C60" s="101" t="s">
        <v>31</v>
      </c>
      <c r="D60" s="14">
        <v>6</v>
      </c>
      <c r="E60" s="97"/>
      <c r="F60" s="97"/>
      <c r="G60" s="97"/>
      <c r="H60" s="97"/>
      <c r="I60" s="97"/>
      <c r="J60" s="143"/>
      <c r="K60" s="14"/>
      <c r="L60" s="14"/>
      <c r="M60" s="14"/>
      <c r="N60" s="14"/>
      <c r="O60" s="14"/>
    </row>
    <row r="61" spans="1:15" x14ac:dyDescent="0.2">
      <c r="A61" s="127">
        <f t="shared" si="0"/>
        <v>32</v>
      </c>
      <c r="B61" s="108" t="s">
        <v>203</v>
      </c>
      <c r="C61" s="2"/>
      <c r="D61" s="14"/>
      <c r="E61" s="97"/>
      <c r="F61" s="97"/>
      <c r="G61" s="97"/>
      <c r="H61" s="97"/>
      <c r="I61" s="97"/>
      <c r="J61" s="143"/>
      <c r="K61" s="14"/>
      <c r="L61" s="14"/>
      <c r="M61" s="14"/>
      <c r="N61" s="14"/>
      <c r="O61" s="14"/>
    </row>
    <row r="62" spans="1:15" x14ac:dyDescent="0.2">
      <c r="A62" s="127">
        <f t="shared" si="0"/>
        <v>33</v>
      </c>
      <c r="B62" s="109" t="s">
        <v>175</v>
      </c>
      <c r="C62" s="1"/>
      <c r="D62" s="57"/>
      <c r="E62" s="97"/>
      <c r="F62" s="97"/>
      <c r="G62" s="97"/>
      <c r="H62" s="97"/>
      <c r="I62" s="97"/>
      <c r="J62" s="143"/>
      <c r="K62" s="14"/>
      <c r="L62" s="14"/>
      <c r="M62" s="14"/>
      <c r="N62" s="14"/>
      <c r="O62" s="14"/>
    </row>
    <row r="63" spans="1:15" x14ac:dyDescent="0.2">
      <c r="A63" s="127">
        <f t="shared" si="0"/>
        <v>34</v>
      </c>
      <c r="B63" s="115" t="s">
        <v>178</v>
      </c>
      <c r="C63" s="101" t="s">
        <v>52</v>
      </c>
      <c r="D63" s="57">
        <v>9.7799999999999994</v>
      </c>
      <c r="E63" s="97"/>
      <c r="F63" s="97"/>
      <c r="G63" s="97"/>
      <c r="H63" s="97"/>
      <c r="I63" s="97"/>
      <c r="J63" s="143"/>
      <c r="K63" s="14"/>
      <c r="L63" s="14"/>
      <c r="M63" s="14"/>
      <c r="N63" s="14"/>
      <c r="O63" s="14"/>
    </row>
    <row r="64" spans="1:15" x14ac:dyDescent="0.2">
      <c r="A64" s="127">
        <f t="shared" si="0"/>
        <v>35</v>
      </c>
      <c r="B64" s="33" t="s">
        <v>29</v>
      </c>
      <c r="C64" s="101" t="s">
        <v>52</v>
      </c>
      <c r="D64" s="14">
        <f>D63</f>
        <v>9.7799999999999994</v>
      </c>
      <c r="E64" s="97"/>
      <c r="F64" s="97"/>
      <c r="G64" s="97"/>
      <c r="H64" s="97"/>
      <c r="I64" s="97"/>
      <c r="J64" s="143"/>
      <c r="K64" s="14"/>
      <c r="L64" s="14"/>
      <c r="M64" s="14"/>
      <c r="N64" s="14"/>
      <c r="O64" s="14"/>
    </row>
    <row r="65" spans="1:15" x14ac:dyDescent="0.2">
      <c r="A65" s="127">
        <f t="shared" si="0"/>
        <v>36</v>
      </c>
      <c r="B65" s="33" t="s">
        <v>198</v>
      </c>
      <c r="C65" s="101" t="s">
        <v>52</v>
      </c>
      <c r="D65" s="14">
        <f>D63</f>
        <v>9.7799999999999994</v>
      </c>
      <c r="E65" s="97"/>
      <c r="F65" s="97"/>
      <c r="G65" s="97"/>
      <c r="H65" s="97"/>
      <c r="I65" s="97"/>
      <c r="J65" s="143"/>
      <c r="K65" s="14"/>
      <c r="L65" s="14"/>
      <c r="M65" s="14"/>
      <c r="N65" s="14"/>
      <c r="O65" s="14"/>
    </row>
    <row r="66" spans="1:15" x14ac:dyDescent="0.2">
      <c r="A66" s="127">
        <f t="shared" si="0"/>
        <v>37</v>
      </c>
      <c r="B66" s="33" t="s">
        <v>94</v>
      </c>
      <c r="C66" s="101" t="s">
        <v>52</v>
      </c>
      <c r="D66" s="14">
        <f>D63</f>
        <v>9.7799999999999994</v>
      </c>
      <c r="E66" s="97"/>
      <c r="F66" s="97"/>
      <c r="G66" s="97"/>
      <c r="H66" s="97"/>
      <c r="I66" s="97"/>
      <c r="J66" s="143"/>
      <c r="K66" s="14"/>
      <c r="L66" s="14"/>
      <c r="M66" s="14"/>
      <c r="N66" s="14"/>
      <c r="O66" s="14"/>
    </row>
    <row r="67" spans="1:15" ht="25.5" x14ac:dyDescent="0.2">
      <c r="A67" s="127">
        <f t="shared" si="0"/>
        <v>38</v>
      </c>
      <c r="B67" s="33" t="s">
        <v>199</v>
      </c>
      <c r="C67" s="101" t="s">
        <v>52</v>
      </c>
      <c r="D67" s="114">
        <v>9.7799999999999994</v>
      </c>
      <c r="E67" s="97"/>
      <c r="F67" s="97"/>
      <c r="G67" s="97"/>
      <c r="H67" s="97"/>
      <c r="I67" s="97"/>
      <c r="J67" s="143"/>
      <c r="K67" s="14"/>
      <c r="L67" s="14"/>
      <c r="M67" s="14"/>
      <c r="N67" s="14"/>
      <c r="O67" s="14"/>
    </row>
    <row r="68" spans="1:15" x14ac:dyDescent="0.2">
      <c r="A68" s="127">
        <f t="shared" si="0"/>
        <v>39</v>
      </c>
      <c r="B68" s="111" t="s">
        <v>95</v>
      </c>
      <c r="C68" s="2"/>
      <c r="D68" s="14"/>
      <c r="E68" s="97"/>
      <c r="F68" s="97"/>
      <c r="G68" s="97"/>
      <c r="H68" s="97"/>
      <c r="I68" s="97"/>
      <c r="J68" s="143"/>
      <c r="K68" s="14"/>
      <c r="L68" s="14"/>
      <c r="M68" s="14"/>
      <c r="N68" s="14"/>
      <c r="O68" s="14"/>
    </row>
    <row r="69" spans="1:15" ht="25.5" x14ac:dyDescent="0.2">
      <c r="A69" s="127">
        <f t="shared" si="0"/>
        <v>40</v>
      </c>
      <c r="B69" s="33" t="s">
        <v>177</v>
      </c>
      <c r="C69" s="110" t="s">
        <v>52</v>
      </c>
      <c r="D69" s="114">
        <f>D64</f>
        <v>9.7799999999999994</v>
      </c>
      <c r="E69" s="97"/>
      <c r="F69" s="97"/>
      <c r="G69" s="97"/>
      <c r="H69" s="97"/>
      <c r="I69" s="97"/>
      <c r="J69" s="143"/>
      <c r="K69" s="14"/>
      <c r="L69" s="14"/>
      <c r="M69" s="14"/>
      <c r="N69" s="14"/>
      <c r="O69" s="14"/>
    </row>
    <row r="70" spans="1:15" x14ac:dyDescent="0.2">
      <c r="A70" s="127">
        <f t="shared" si="0"/>
        <v>41</v>
      </c>
      <c r="B70" s="111" t="s">
        <v>96</v>
      </c>
      <c r="C70" s="2"/>
      <c r="D70" s="14"/>
      <c r="E70" s="97"/>
      <c r="F70" s="97"/>
      <c r="G70" s="97"/>
      <c r="H70" s="97"/>
      <c r="I70" s="97"/>
      <c r="J70" s="143"/>
      <c r="K70" s="14"/>
      <c r="L70" s="14"/>
      <c r="M70" s="14"/>
      <c r="N70" s="14"/>
      <c r="O70" s="14"/>
    </row>
    <row r="71" spans="1:15" x14ac:dyDescent="0.2">
      <c r="A71" s="127">
        <f t="shared" si="0"/>
        <v>42</v>
      </c>
      <c r="B71" s="96" t="s">
        <v>176</v>
      </c>
      <c r="C71" s="1" t="s">
        <v>52</v>
      </c>
      <c r="D71" s="14">
        <f>D72-11.5</f>
        <v>28.75</v>
      </c>
      <c r="E71" s="97"/>
      <c r="F71" s="97"/>
      <c r="G71" s="97"/>
      <c r="H71" s="97"/>
      <c r="I71" s="97"/>
      <c r="J71" s="143"/>
      <c r="K71" s="14"/>
      <c r="L71" s="14"/>
      <c r="M71" s="14"/>
      <c r="N71" s="14"/>
      <c r="O71" s="14"/>
    </row>
    <row r="72" spans="1:15" x14ac:dyDescent="0.2">
      <c r="A72" s="127">
        <f t="shared" si="0"/>
        <v>43</v>
      </c>
      <c r="B72" s="112" t="s">
        <v>124</v>
      </c>
      <c r="C72" s="1" t="s">
        <v>52</v>
      </c>
      <c r="D72" s="144">
        <v>40.25</v>
      </c>
      <c r="E72" s="97"/>
      <c r="F72" s="97"/>
      <c r="G72" s="97"/>
      <c r="H72" s="97"/>
      <c r="I72" s="97"/>
      <c r="J72" s="143"/>
      <c r="K72" s="14"/>
      <c r="L72" s="14"/>
      <c r="M72" s="14"/>
      <c r="N72" s="14"/>
      <c r="O72" s="14"/>
    </row>
    <row r="73" spans="1:15" ht="25.5" x14ac:dyDescent="0.2">
      <c r="A73" s="127">
        <f t="shared" si="0"/>
        <v>44</v>
      </c>
      <c r="B73" s="113" t="s">
        <v>125</v>
      </c>
      <c r="C73" s="1" t="s">
        <v>52</v>
      </c>
      <c r="D73" s="57">
        <f>D74</f>
        <v>12.075000000000003</v>
      </c>
      <c r="E73" s="97"/>
      <c r="F73" s="97"/>
      <c r="G73" s="97"/>
      <c r="H73" s="97"/>
      <c r="I73" s="97"/>
      <c r="J73" s="143"/>
      <c r="K73" s="14"/>
      <c r="L73" s="14"/>
      <c r="M73" s="14"/>
      <c r="N73" s="14"/>
      <c r="O73" s="14"/>
    </row>
    <row r="74" spans="1:15" x14ac:dyDescent="0.2">
      <c r="A74" s="127">
        <f t="shared" si="0"/>
        <v>45</v>
      </c>
      <c r="B74" s="113" t="s">
        <v>0</v>
      </c>
      <c r="C74" s="1" t="s">
        <v>52</v>
      </c>
      <c r="D74" s="57">
        <f>D72-D75</f>
        <v>12.075000000000003</v>
      </c>
      <c r="E74" s="97"/>
      <c r="F74" s="97"/>
      <c r="G74" s="97"/>
      <c r="H74" s="97"/>
      <c r="I74" s="97"/>
      <c r="J74" s="143"/>
      <c r="K74" s="14"/>
      <c r="L74" s="14"/>
      <c r="M74" s="14"/>
      <c r="N74" s="14"/>
      <c r="O74" s="14"/>
    </row>
    <row r="75" spans="1:15" x14ac:dyDescent="0.2">
      <c r="A75" s="127">
        <f t="shared" si="0"/>
        <v>46</v>
      </c>
      <c r="B75" s="33" t="s">
        <v>92</v>
      </c>
      <c r="C75" s="114" t="s">
        <v>52</v>
      </c>
      <c r="D75" s="114">
        <f>D72*0.7</f>
        <v>28.174999999999997</v>
      </c>
      <c r="E75" s="97"/>
      <c r="F75" s="97"/>
      <c r="G75" s="97"/>
      <c r="H75" s="97"/>
      <c r="I75" s="97"/>
      <c r="J75" s="143"/>
      <c r="K75" s="14"/>
      <c r="L75" s="14"/>
      <c r="M75" s="14"/>
      <c r="N75" s="14"/>
      <c r="O75" s="14"/>
    </row>
    <row r="76" spans="1:15" x14ac:dyDescent="0.2">
      <c r="A76" s="127">
        <f t="shared" si="0"/>
        <v>47</v>
      </c>
      <c r="B76" s="33" t="s">
        <v>202</v>
      </c>
      <c r="C76" s="101" t="s">
        <v>31</v>
      </c>
      <c r="D76" s="14">
        <v>6</v>
      </c>
      <c r="E76" s="97"/>
      <c r="F76" s="97"/>
      <c r="G76" s="97"/>
      <c r="H76" s="97"/>
      <c r="I76" s="97"/>
      <c r="J76" s="143"/>
      <c r="K76" s="14"/>
      <c r="L76" s="14"/>
      <c r="M76" s="14"/>
      <c r="N76" s="14"/>
      <c r="O76" s="14"/>
    </row>
    <row r="77" spans="1:15" x14ac:dyDescent="0.2">
      <c r="A77" s="127">
        <f t="shared" si="0"/>
        <v>48</v>
      </c>
      <c r="B77" s="108" t="s">
        <v>204</v>
      </c>
      <c r="C77" s="2"/>
      <c r="D77" s="14"/>
      <c r="E77" s="97"/>
      <c r="F77" s="97"/>
      <c r="G77" s="97"/>
      <c r="H77" s="97"/>
      <c r="I77" s="97"/>
      <c r="J77" s="143"/>
      <c r="K77" s="14"/>
      <c r="L77" s="14"/>
      <c r="M77" s="14"/>
      <c r="N77" s="14"/>
      <c r="O77" s="14"/>
    </row>
    <row r="78" spans="1:15" x14ac:dyDescent="0.2">
      <c r="A78" s="127">
        <f t="shared" si="0"/>
        <v>49</v>
      </c>
      <c r="B78" s="109" t="s">
        <v>175</v>
      </c>
      <c r="C78" s="1"/>
      <c r="D78" s="57"/>
      <c r="E78" s="97"/>
      <c r="F78" s="97"/>
      <c r="G78" s="97"/>
      <c r="H78" s="97"/>
      <c r="I78" s="97"/>
      <c r="J78" s="143"/>
      <c r="K78" s="14"/>
      <c r="L78" s="14"/>
      <c r="M78" s="14"/>
      <c r="N78" s="14"/>
      <c r="O78" s="14"/>
    </row>
    <row r="79" spans="1:15" x14ac:dyDescent="0.2">
      <c r="A79" s="127">
        <f t="shared" si="0"/>
        <v>50</v>
      </c>
      <c r="B79" s="115" t="s">
        <v>178</v>
      </c>
      <c r="C79" s="101" t="s">
        <v>52</v>
      </c>
      <c r="D79" s="57">
        <v>14.96</v>
      </c>
      <c r="E79" s="97"/>
      <c r="F79" s="97"/>
      <c r="G79" s="97"/>
      <c r="H79" s="97"/>
      <c r="I79" s="97"/>
      <c r="J79" s="143"/>
      <c r="K79" s="14"/>
      <c r="L79" s="14"/>
      <c r="M79" s="14"/>
      <c r="N79" s="14"/>
      <c r="O79" s="14"/>
    </row>
    <row r="80" spans="1:15" x14ac:dyDescent="0.2">
      <c r="A80" s="127">
        <f t="shared" si="0"/>
        <v>51</v>
      </c>
      <c r="B80" s="33" t="s">
        <v>29</v>
      </c>
      <c r="C80" s="101" t="s">
        <v>52</v>
      </c>
      <c r="D80" s="14">
        <f>D79</f>
        <v>14.96</v>
      </c>
      <c r="E80" s="97"/>
      <c r="F80" s="97"/>
      <c r="G80" s="97"/>
      <c r="H80" s="97"/>
      <c r="I80" s="97"/>
      <c r="J80" s="143"/>
      <c r="K80" s="14"/>
      <c r="L80" s="14"/>
      <c r="M80" s="14"/>
      <c r="N80" s="14"/>
      <c r="O80" s="14"/>
    </row>
    <row r="81" spans="1:15" x14ac:dyDescent="0.2">
      <c r="A81" s="127">
        <f t="shared" si="0"/>
        <v>52</v>
      </c>
      <c r="B81" s="33" t="s">
        <v>198</v>
      </c>
      <c r="C81" s="101" t="s">
        <v>52</v>
      </c>
      <c r="D81" s="14">
        <f>D79</f>
        <v>14.96</v>
      </c>
      <c r="E81" s="97"/>
      <c r="F81" s="97"/>
      <c r="G81" s="97"/>
      <c r="H81" s="97"/>
      <c r="I81" s="97"/>
      <c r="J81" s="143"/>
      <c r="K81" s="14"/>
      <c r="L81" s="14"/>
      <c r="M81" s="14"/>
      <c r="N81" s="14"/>
      <c r="O81" s="14"/>
    </row>
    <row r="82" spans="1:15" x14ac:dyDescent="0.2">
      <c r="A82" s="127">
        <f t="shared" si="0"/>
        <v>53</v>
      </c>
      <c r="B82" s="33" t="s">
        <v>94</v>
      </c>
      <c r="C82" s="101" t="s">
        <v>52</v>
      </c>
      <c r="D82" s="14">
        <f>D79</f>
        <v>14.96</v>
      </c>
      <c r="E82" s="97"/>
      <c r="F82" s="97"/>
      <c r="G82" s="97"/>
      <c r="H82" s="97"/>
      <c r="I82" s="97"/>
      <c r="J82" s="143"/>
      <c r="K82" s="14"/>
      <c r="L82" s="14"/>
      <c r="M82" s="14"/>
      <c r="N82" s="14"/>
      <c r="O82" s="14"/>
    </row>
    <row r="83" spans="1:15" ht="25.5" x14ac:dyDescent="0.2">
      <c r="A83" s="127">
        <f t="shared" ref="A83:A145" si="1">A82+1</f>
        <v>54</v>
      </c>
      <c r="B83" s="33" t="s">
        <v>199</v>
      </c>
      <c r="C83" s="101" t="s">
        <v>52</v>
      </c>
      <c r="D83" s="114">
        <v>14.96</v>
      </c>
      <c r="E83" s="97"/>
      <c r="F83" s="97"/>
      <c r="G83" s="97"/>
      <c r="H83" s="97"/>
      <c r="I83" s="97"/>
      <c r="J83" s="143"/>
      <c r="K83" s="14"/>
      <c r="L83" s="14"/>
      <c r="M83" s="14"/>
      <c r="N83" s="14"/>
      <c r="O83" s="14"/>
    </row>
    <row r="84" spans="1:15" x14ac:dyDescent="0.2">
      <c r="A84" s="127">
        <f t="shared" si="1"/>
        <v>55</v>
      </c>
      <c r="B84" s="111" t="s">
        <v>95</v>
      </c>
      <c r="C84" s="101"/>
      <c r="D84" s="114"/>
      <c r="E84" s="97"/>
      <c r="F84" s="97"/>
      <c r="G84" s="97"/>
      <c r="H84" s="97"/>
      <c r="I84" s="97"/>
      <c r="J84" s="143"/>
      <c r="K84" s="14"/>
      <c r="L84" s="14"/>
      <c r="M84" s="14"/>
      <c r="N84" s="14"/>
      <c r="O84" s="14"/>
    </row>
    <row r="85" spans="1:15" x14ac:dyDescent="0.2">
      <c r="A85" s="127">
        <f t="shared" si="1"/>
        <v>56</v>
      </c>
      <c r="B85" s="33" t="s">
        <v>205</v>
      </c>
      <c r="C85" s="101" t="s">
        <v>52</v>
      </c>
      <c r="D85" s="114">
        <f>D79</f>
        <v>14.96</v>
      </c>
      <c r="E85" s="97"/>
      <c r="F85" s="97"/>
      <c r="G85" s="97"/>
      <c r="H85" s="97"/>
      <c r="I85" s="97"/>
      <c r="J85" s="143"/>
      <c r="K85" s="14"/>
      <c r="L85" s="14"/>
      <c r="M85" s="14"/>
      <c r="N85" s="14"/>
      <c r="O85" s="14"/>
    </row>
    <row r="86" spans="1:15" x14ac:dyDescent="0.2">
      <c r="A86" s="127">
        <f t="shared" si="1"/>
        <v>57</v>
      </c>
      <c r="B86" s="111" t="s">
        <v>96</v>
      </c>
      <c r="C86" s="2"/>
      <c r="D86" s="14"/>
      <c r="E86" s="97"/>
      <c r="F86" s="145"/>
      <c r="G86" s="97"/>
      <c r="H86" s="97"/>
      <c r="I86" s="97"/>
      <c r="J86" s="143"/>
      <c r="K86" s="14"/>
      <c r="L86" s="14"/>
      <c r="M86" s="14"/>
      <c r="N86" s="14"/>
      <c r="O86" s="14"/>
    </row>
    <row r="87" spans="1:15" x14ac:dyDescent="0.2">
      <c r="A87" s="127">
        <f t="shared" si="1"/>
        <v>58</v>
      </c>
      <c r="B87" s="96" t="s">
        <v>176</v>
      </c>
      <c r="C87" s="1" t="s">
        <v>52</v>
      </c>
      <c r="D87" s="14">
        <v>54.75</v>
      </c>
      <c r="E87" s="97"/>
      <c r="F87" s="145"/>
      <c r="G87" s="97"/>
      <c r="H87" s="97"/>
      <c r="I87" s="97"/>
      <c r="J87" s="143"/>
      <c r="K87" s="14"/>
      <c r="L87" s="14"/>
      <c r="M87" s="14"/>
      <c r="N87" s="14"/>
      <c r="O87" s="14"/>
    </row>
    <row r="88" spans="1:15" x14ac:dyDescent="0.2">
      <c r="A88" s="127">
        <f t="shared" si="1"/>
        <v>59</v>
      </c>
      <c r="B88" s="112" t="s">
        <v>124</v>
      </c>
      <c r="C88" s="1" t="s">
        <v>52</v>
      </c>
      <c r="D88" s="144">
        <v>54.75</v>
      </c>
      <c r="E88" s="97"/>
      <c r="F88" s="145"/>
      <c r="G88" s="97"/>
      <c r="H88" s="97"/>
      <c r="I88" s="97"/>
      <c r="J88" s="143"/>
      <c r="K88" s="14"/>
      <c r="L88" s="14"/>
      <c r="M88" s="14"/>
      <c r="N88" s="14"/>
      <c r="O88" s="14"/>
    </row>
    <row r="89" spans="1:15" ht="25.5" x14ac:dyDescent="0.2">
      <c r="A89" s="127">
        <f t="shared" si="1"/>
        <v>60</v>
      </c>
      <c r="B89" s="113" t="s">
        <v>125</v>
      </c>
      <c r="C89" s="1" t="s">
        <v>52</v>
      </c>
      <c r="D89" s="57">
        <f>D88-D91</f>
        <v>52.65</v>
      </c>
      <c r="E89" s="97"/>
      <c r="F89" s="145"/>
      <c r="G89" s="97"/>
      <c r="H89" s="97"/>
      <c r="I89" s="97"/>
      <c r="J89" s="143"/>
      <c r="K89" s="14"/>
      <c r="L89" s="14"/>
      <c r="M89" s="14"/>
      <c r="N89" s="14"/>
      <c r="O89" s="14"/>
    </row>
    <row r="90" spans="1:15" x14ac:dyDescent="0.2">
      <c r="A90" s="127">
        <f t="shared" si="1"/>
        <v>61</v>
      </c>
      <c r="B90" s="113" t="s">
        <v>0</v>
      </c>
      <c r="C90" s="1" t="s">
        <v>52</v>
      </c>
      <c r="D90" s="57">
        <f>D89</f>
        <v>52.65</v>
      </c>
      <c r="E90" s="97"/>
      <c r="F90" s="145"/>
      <c r="G90" s="97"/>
      <c r="H90" s="97"/>
      <c r="I90" s="97"/>
      <c r="J90" s="143"/>
      <c r="K90" s="14"/>
      <c r="L90" s="14"/>
      <c r="M90" s="14"/>
      <c r="N90" s="14"/>
      <c r="O90" s="14"/>
    </row>
    <row r="91" spans="1:15" x14ac:dyDescent="0.2">
      <c r="A91" s="127">
        <f t="shared" si="1"/>
        <v>62</v>
      </c>
      <c r="B91" s="33" t="s">
        <v>206</v>
      </c>
      <c r="C91" s="114" t="s">
        <v>52</v>
      </c>
      <c r="D91" s="114">
        <v>2.1</v>
      </c>
      <c r="E91" s="97"/>
      <c r="F91" s="145"/>
      <c r="G91" s="97"/>
      <c r="H91" s="97"/>
      <c r="I91" s="97"/>
      <c r="J91" s="143"/>
      <c r="K91" s="14"/>
      <c r="L91" s="14"/>
      <c r="M91" s="14"/>
      <c r="N91" s="14"/>
      <c r="O91" s="14"/>
    </row>
    <row r="92" spans="1:15" x14ac:dyDescent="0.2">
      <c r="A92" s="127">
        <f t="shared" si="1"/>
        <v>63</v>
      </c>
      <c r="B92" s="33" t="s">
        <v>202</v>
      </c>
      <c r="C92" s="101" t="s">
        <v>31</v>
      </c>
      <c r="D92" s="14">
        <v>11.8</v>
      </c>
      <c r="E92" s="97"/>
      <c r="F92" s="145"/>
      <c r="G92" s="97"/>
      <c r="H92" s="97"/>
      <c r="I92" s="97"/>
      <c r="J92" s="143"/>
      <c r="K92" s="14"/>
      <c r="L92" s="14"/>
      <c r="M92" s="14"/>
      <c r="N92" s="14"/>
      <c r="O92" s="14"/>
    </row>
    <row r="93" spans="1:15" x14ac:dyDescent="0.2">
      <c r="A93" s="127">
        <f t="shared" si="1"/>
        <v>64</v>
      </c>
      <c r="B93" s="108" t="s">
        <v>207</v>
      </c>
      <c r="C93" s="101"/>
      <c r="D93" s="57"/>
      <c r="E93" s="97"/>
      <c r="F93" s="145"/>
      <c r="G93" s="97"/>
      <c r="H93" s="97"/>
      <c r="I93" s="97"/>
      <c r="J93" s="143"/>
      <c r="K93" s="14"/>
      <c r="L93" s="14"/>
      <c r="M93" s="14"/>
      <c r="N93" s="14"/>
      <c r="O93" s="14"/>
    </row>
    <row r="94" spans="1:15" x14ac:dyDescent="0.2">
      <c r="A94" s="127">
        <f t="shared" si="1"/>
        <v>65</v>
      </c>
      <c r="B94" s="115" t="s">
        <v>178</v>
      </c>
      <c r="C94" s="101" t="s">
        <v>52</v>
      </c>
      <c r="D94" s="57">
        <v>272.89999999999998</v>
      </c>
      <c r="E94" s="97"/>
      <c r="F94" s="145"/>
      <c r="G94" s="97"/>
      <c r="H94" s="97"/>
      <c r="I94" s="97"/>
      <c r="J94" s="143"/>
      <c r="K94" s="14"/>
      <c r="L94" s="14"/>
      <c r="M94" s="14"/>
      <c r="N94" s="14"/>
      <c r="O94" s="14"/>
    </row>
    <row r="95" spans="1:15" x14ac:dyDescent="0.2">
      <c r="A95" s="127">
        <f t="shared" si="1"/>
        <v>66</v>
      </c>
      <c r="B95" s="33" t="s">
        <v>198</v>
      </c>
      <c r="C95" s="101" t="s">
        <v>52</v>
      </c>
      <c r="D95" s="14">
        <f>D94</f>
        <v>272.89999999999998</v>
      </c>
      <c r="E95" s="97"/>
      <c r="F95" s="145"/>
      <c r="G95" s="97"/>
      <c r="H95" s="97"/>
      <c r="I95" s="97"/>
      <c r="J95" s="143"/>
      <c r="K95" s="14"/>
      <c r="L95" s="14"/>
      <c r="M95" s="14"/>
      <c r="N95" s="14"/>
      <c r="O95" s="14"/>
    </row>
    <row r="96" spans="1:15" x14ac:dyDescent="0.2">
      <c r="A96" s="127">
        <f t="shared" si="1"/>
        <v>67</v>
      </c>
      <c r="B96" s="33" t="s">
        <v>94</v>
      </c>
      <c r="C96" s="101" t="s">
        <v>52</v>
      </c>
      <c r="D96" s="14">
        <f>D94</f>
        <v>272.89999999999998</v>
      </c>
      <c r="E96" s="97"/>
      <c r="F96" s="145"/>
      <c r="G96" s="97"/>
      <c r="H96" s="97"/>
      <c r="I96" s="97"/>
      <c r="J96" s="143"/>
      <c r="K96" s="14"/>
      <c r="L96" s="14"/>
      <c r="M96" s="14"/>
      <c r="N96" s="14"/>
      <c r="O96" s="14"/>
    </row>
    <row r="97" spans="1:15" ht="25.5" x14ac:dyDescent="0.2">
      <c r="A97" s="127">
        <f t="shared" si="1"/>
        <v>68</v>
      </c>
      <c r="B97" s="33" t="s">
        <v>208</v>
      </c>
      <c r="C97" s="101" t="s">
        <v>52</v>
      </c>
      <c r="D97" s="114">
        <f>D94</f>
        <v>272.89999999999998</v>
      </c>
      <c r="E97" s="97"/>
      <c r="F97" s="145"/>
      <c r="G97" s="97"/>
      <c r="H97" s="97"/>
      <c r="I97" s="97"/>
      <c r="J97" s="143"/>
      <c r="K97" s="14"/>
      <c r="L97" s="14"/>
      <c r="M97" s="14"/>
      <c r="N97" s="14"/>
      <c r="O97" s="14"/>
    </row>
    <row r="98" spans="1:15" ht="25.5" x14ac:dyDescent="0.2">
      <c r="A98" s="127">
        <f t="shared" si="1"/>
        <v>69</v>
      </c>
      <c r="B98" s="33" t="s">
        <v>209</v>
      </c>
      <c r="C98" s="101" t="s">
        <v>52</v>
      </c>
      <c r="D98" s="114">
        <f>D94</f>
        <v>272.89999999999998</v>
      </c>
      <c r="E98" s="97"/>
      <c r="F98" s="145"/>
      <c r="G98" s="97"/>
      <c r="H98" s="97"/>
      <c r="I98" s="97"/>
      <c r="J98" s="143"/>
      <c r="K98" s="14"/>
      <c r="L98" s="14"/>
      <c r="M98" s="14"/>
      <c r="N98" s="14"/>
      <c r="O98" s="14"/>
    </row>
    <row r="99" spans="1:15" x14ac:dyDescent="0.2">
      <c r="A99" s="127">
        <f t="shared" si="1"/>
        <v>70</v>
      </c>
      <c r="B99" s="111" t="s">
        <v>95</v>
      </c>
      <c r="C99" s="2"/>
      <c r="D99" s="14"/>
      <c r="E99" s="97"/>
      <c r="F99" s="145"/>
      <c r="G99" s="97"/>
      <c r="H99" s="97"/>
      <c r="I99" s="97"/>
      <c r="J99" s="143"/>
      <c r="K99" s="14"/>
      <c r="L99" s="14"/>
      <c r="M99" s="14"/>
      <c r="N99" s="14"/>
      <c r="O99" s="14"/>
    </row>
    <row r="100" spans="1:15" ht="25.5" x14ac:dyDescent="0.2">
      <c r="A100" s="127">
        <f t="shared" si="1"/>
        <v>71</v>
      </c>
      <c r="B100" s="33" t="s">
        <v>126</v>
      </c>
      <c r="C100" s="101" t="s">
        <v>52</v>
      </c>
      <c r="D100" s="114">
        <f>D94</f>
        <v>272.89999999999998</v>
      </c>
      <c r="E100" s="97"/>
      <c r="F100" s="145"/>
      <c r="G100" s="97"/>
      <c r="H100" s="97"/>
      <c r="I100" s="97"/>
      <c r="J100" s="143"/>
      <c r="K100" s="14"/>
      <c r="L100" s="14"/>
      <c r="M100" s="14"/>
      <c r="N100" s="14"/>
      <c r="O100" s="14"/>
    </row>
    <row r="101" spans="1:15" x14ac:dyDescent="0.2">
      <c r="A101" s="127">
        <f t="shared" si="1"/>
        <v>72</v>
      </c>
      <c r="B101" s="111" t="s">
        <v>96</v>
      </c>
      <c r="C101" s="2"/>
      <c r="D101" s="14"/>
      <c r="E101" s="97"/>
      <c r="F101" s="145"/>
      <c r="G101" s="97"/>
      <c r="H101" s="97"/>
      <c r="I101" s="97"/>
      <c r="J101" s="143"/>
      <c r="K101" s="14"/>
      <c r="L101" s="14"/>
      <c r="M101" s="14"/>
      <c r="N101" s="14"/>
      <c r="O101" s="14"/>
    </row>
    <row r="102" spans="1:15" x14ac:dyDescent="0.2">
      <c r="A102" s="127">
        <f t="shared" si="1"/>
        <v>73</v>
      </c>
      <c r="B102" s="96" t="s">
        <v>176</v>
      </c>
      <c r="C102" s="1" t="s">
        <v>52</v>
      </c>
      <c r="D102" s="14">
        <v>372.54</v>
      </c>
      <c r="E102" s="97"/>
      <c r="F102" s="145"/>
      <c r="G102" s="97"/>
      <c r="H102" s="97"/>
      <c r="I102" s="97"/>
      <c r="J102" s="143"/>
      <c r="K102" s="14"/>
      <c r="L102" s="14"/>
      <c r="M102" s="14"/>
      <c r="N102" s="14"/>
      <c r="O102" s="14"/>
    </row>
    <row r="103" spans="1:15" x14ac:dyDescent="0.2">
      <c r="A103" s="127">
        <f t="shared" si="1"/>
        <v>74</v>
      </c>
      <c r="B103" s="112" t="s">
        <v>124</v>
      </c>
      <c r="C103" s="1" t="s">
        <v>52</v>
      </c>
      <c r="D103" s="144">
        <f>D102</f>
        <v>372.54</v>
      </c>
      <c r="E103" s="97"/>
      <c r="F103" s="145"/>
      <c r="G103" s="97"/>
      <c r="H103" s="97"/>
      <c r="I103" s="97"/>
      <c r="J103" s="143"/>
      <c r="K103" s="14"/>
      <c r="L103" s="14"/>
      <c r="M103" s="14"/>
      <c r="N103" s="14"/>
      <c r="O103" s="14"/>
    </row>
    <row r="104" spans="1:15" ht="25.5" x14ac:dyDescent="0.2">
      <c r="A104" s="127">
        <f t="shared" si="1"/>
        <v>75</v>
      </c>
      <c r="B104" s="113" t="s">
        <v>125</v>
      </c>
      <c r="C104" s="1" t="s">
        <v>52</v>
      </c>
      <c r="D104" s="57">
        <f>D103</f>
        <v>372.54</v>
      </c>
      <c r="E104" s="97"/>
      <c r="F104" s="145"/>
      <c r="G104" s="97"/>
      <c r="H104" s="97"/>
      <c r="I104" s="97"/>
      <c r="J104" s="143"/>
      <c r="K104" s="14"/>
      <c r="L104" s="14"/>
      <c r="M104" s="14"/>
      <c r="N104" s="14"/>
      <c r="O104" s="14"/>
    </row>
    <row r="105" spans="1:15" x14ac:dyDescent="0.2">
      <c r="A105" s="127">
        <f t="shared" si="1"/>
        <v>76</v>
      </c>
      <c r="B105" s="113" t="s">
        <v>0</v>
      </c>
      <c r="C105" s="1" t="s">
        <v>52</v>
      </c>
      <c r="D105" s="57">
        <f>D104</f>
        <v>372.54</v>
      </c>
      <c r="E105" s="97"/>
      <c r="F105" s="145"/>
      <c r="G105" s="97"/>
      <c r="H105" s="97"/>
      <c r="I105" s="97"/>
      <c r="J105" s="143"/>
      <c r="K105" s="14"/>
      <c r="L105" s="14"/>
      <c r="M105" s="14"/>
      <c r="N105" s="14"/>
      <c r="O105" s="14"/>
    </row>
    <row r="106" spans="1:15" x14ac:dyDescent="0.2">
      <c r="A106" s="127">
        <f t="shared" si="1"/>
        <v>77</v>
      </c>
      <c r="B106" s="33" t="s">
        <v>202</v>
      </c>
      <c r="C106" s="101" t="s">
        <v>31</v>
      </c>
      <c r="D106" s="14">
        <v>78.400000000000006</v>
      </c>
      <c r="E106" s="97"/>
      <c r="F106" s="145"/>
      <c r="G106" s="97"/>
      <c r="H106" s="97"/>
      <c r="I106" s="97"/>
      <c r="J106" s="143"/>
      <c r="K106" s="14"/>
      <c r="L106" s="14"/>
      <c r="M106" s="14"/>
      <c r="N106" s="14"/>
      <c r="O106" s="14"/>
    </row>
    <row r="107" spans="1:15" x14ac:dyDescent="0.2">
      <c r="A107" s="127"/>
      <c r="B107" s="106" t="s">
        <v>179</v>
      </c>
      <c r="C107" s="2"/>
      <c r="D107" s="14"/>
      <c r="E107" s="97"/>
      <c r="F107" s="145"/>
      <c r="G107" s="97"/>
      <c r="H107" s="97"/>
      <c r="I107" s="97"/>
      <c r="J107" s="143"/>
      <c r="K107" s="14"/>
      <c r="L107" s="14"/>
      <c r="M107" s="14"/>
      <c r="N107" s="14"/>
      <c r="O107" s="14"/>
    </row>
    <row r="108" spans="1:15" ht="25.5" x14ac:dyDescent="0.2">
      <c r="A108" s="127">
        <f t="shared" si="1"/>
        <v>1</v>
      </c>
      <c r="B108" s="18" t="s">
        <v>210</v>
      </c>
      <c r="C108" s="17" t="s">
        <v>52</v>
      </c>
      <c r="D108" s="146">
        <f>D109*4.3+D110*1.6*2.1+1.35*2.1</f>
        <v>75.534999999999997</v>
      </c>
      <c r="E108" s="97"/>
      <c r="F108" s="145"/>
      <c r="G108" s="97"/>
      <c r="H108" s="97"/>
      <c r="I108" s="97"/>
      <c r="J108" s="143"/>
      <c r="K108" s="14"/>
      <c r="L108" s="14"/>
      <c r="M108" s="14"/>
      <c r="N108" s="14"/>
      <c r="O108" s="14"/>
    </row>
    <row r="109" spans="1:15" x14ac:dyDescent="0.2">
      <c r="A109" s="127">
        <f t="shared" si="1"/>
        <v>2</v>
      </c>
      <c r="B109" s="28" t="s">
        <v>211</v>
      </c>
      <c r="C109" s="15" t="s">
        <v>51</v>
      </c>
      <c r="D109" s="147">
        <v>13</v>
      </c>
      <c r="E109" s="97"/>
      <c r="F109" s="145"/>
      <c r="G109" s="97"/>
      <c r="H109" s="97"/>
      <c r="I109" s="97"/>
      <c r="J109" s="143"/>
      <c r="K109" s="14"/>
      <c r="L109" s="14"/>
      <c r="M109" s="14"/>
      <c r="N109" s="14"/>
      <c r="O109" s="14"/>
    </row>
    <row r="110" spans="1:15" x14ac:dyDescent="0.2">
      <c r="A110" s="127">
        <f t="shared" si="1"/>
        <v>3</v>
      </c>
      <c r="B110" s="28" t="s">
        <v>212</v>
      </c>
      <c r="C110" s="2" t="s">
        <v>51</v>
      </c>
      <c r="D110" s="14">
        <v>5</v>
      </c>
      <c r="E110" s="97"/>
      <c r="F110" s="145"/>
      <c r="G110" s="97"/>
      <c r="H110" s="97"/>
      <c r="I110" s="97"/>
      <c r="J110" s="143"/>
      <c r="K110" s="14"/>
      <c r="L110" s="14"/>
      <c r="M110" s="14"/>
      <c r="N110" s="14"/>
      <c r="O110" s="14"/>
    </row>
    <row r="111" spans="1:15" x14ac:dyDescent="0.2">
      <c r="A111" s="127">
        <f t="shared" si="1"/>
        <v>4</v>
      </c>
      <c r="B111" s="33" t="s">
        <v>180</v>
      </c>
      <c r="C111" s="2" t="s">
        <v>31</v>
      </c>
      <c r="D111" s="14">
        <f>D110*1.8</f>
        <v>9</v>
      </c>
      <c r="E111" s="97"/>
      <c r="F111" s="145"/>
      <c r="G111" s="97"/>
      <c r="H111" s="97"/>
      <c r="I111" s="97"/>
      <c r="J111" s="143"/>
      <c r="K111" s="14"/>
      <c r="L111" s="14"/>
      <c r="M111" s="14"/>
      <c r="N111" s="14"/>
      <c r="O111" s="14"/>
    </row>
    <row r="112" spans="1:15" ht="25.5" x14ac:dyDescent="0.2">
      <c r="A112" s="127">
        <f t="shared" si="1"/>
        <v>5</v>
      </c>
      <c r="B112" s="33" t="s">
        <v>181</v>
      </c>
      <c r="C112" s="101" t="s">
        <v>31</v>
      </c>
      <c r="D112" s="114">
        <f>D111+D109*2.15</f>
        <v>36.950000000000003</v>
      </c>
      <c r="E112" s="97"/>
      <c r="F112" s="145"/>
      <c r="G112" s="97"/>
      <c r="H112" s="97"/>
      <c r="I112" s="97"/>
      <c r="J112" s="143"/>
      <c r="K112" s="14"/>
      <c r="L112" s="14"/>
      <c r="M112" s="14"/>
      <c r="N112" s="14"/>
      <c r="O112" s="14"/>
    </row>
    <row r="113" spans="1:15" ht="25.5" x14ac:dyDescent="0.2">
      <c r="A113" s="127">
        <f t="shared" si="1"/>
        <v>6</v>
      </c>
      <c r="B113" s="33" t="s">
        <v>73</v>
      </c>
      <c r="C113" s="101" t="s">
        <v>52</v>
      </c>
      <c r="D113" s="114">
        <f>1.2*2.1+2.1+1.8*2.1*3</f>
        <v>15.96</v>
      </c>
      <c r="E113" s="97"/>
      <c r="F113" s="145"/>
      <c r="G113" s="97"/>
      <c r="H113" s="97"/>
      <c r="I113" s="97"/>
      <c r="J113" s="143"/>
      <c r="K113" s="14"/>
      <c r="L113" s="14"/>
      <c r="M113" s="14"/>
      <c r="N113" s="14"/>
      <c r="O113" s="14"/>
    </row>
    <row r="114" spans="1:15" x14ac:dyDescent="0.2">
      <c r="A114" s="127">
        <f t="shared" si="1"/>
        <v>7</v>
      </c>
      <c r="B114" s="116" t="s">
        <v>213</v>
      </c>
      <c r="C114" s="2" t="s">
        <v>51</v>
      </c>
      <c r="D114" s="14">
        <v>1</v>
      </c>
      <c r="E114" s="97"/>
      <c r="F114" s="145"/>
      <c r="G114" s="97"/>
      <c r="H114" s="97"/>
      <c r="I114" s="97"/>
      <c r="J114" s="143"/>
      <c r="K114" s="14"/>
      <c r="L114" s="14"/>
      <c r="M114" s="14"/>
      <c r="N114" s="14"/>
      <c r="O114" s="14"/>
    </row>
    <row r="115" spans="1:15" x14ac:dyDescent="0.2">
      <c r="A115" s="127">
        <f t="shared" si="1"/>
        <v>8</v>
      </c>
      <c r="B115" s="116" t="s">
        <v>214</v>
      </c>
      <c r="C115" s="2" t="s">
        <v>51</v>
      </c>
      <c r="D115" s="14">
        <v>1</v>
      </c>
      <c r="E115" s="97"/>
      <c r="F115" s="145"/>
      <c r="G115" s="97"/>
      <c r="H115" s="97"/>
      <c r="I115" s="97"/>
      <c r="J115" s="143"/>
      <c r="K115" s="14"/>
      <c r="L115" s="14"/>
      <c r="M115" s="14"/>
      <c r="N115" s="14"/>
      <c r="O115" s="14"/>
    </row>
    <row r="116" spans="1:15" x14ac:dyDescent="0.2">
      <c r="A116" s="127">
        <f t="shared" si="1"/>
        <v>9</v>
      </c>
      <c r="B116" s="116" t="s">
        <v>215</v>
      </c>
      <c r="C116" s="2" t="s">
        <v>51</v>
      </c>
      <c r="D116" s="14">
        <v>3</v>
      </c>
      <c r="E116" s="97"/>
      <c r="F116" s="145"/>
      <c r="G116" s="97"/>
      <c r="H116" s="97"/>
      <c r="I116" s="97"/>
      <c r="J116" s="143"/>
      <c r="K116" s="14"/>
      <c r="L116" s="14"/>
      <c r="M116" s="14"/>
      <c r="N116" s="14"/>
      <c r="O116" s="14"/>
    </row>
    <row r="117" spans="1:15" x14ac:dyDescent="0.2">
      <c r="A117" s="127">
        <f t="shared" si="1"/>
        <v>10</v>
      </c>
      <c r="B117" s="33" t="s">
        <v>182</v>
      </c>
      <c r="C117" s="2" t="s">
        <v>31</v>
      </c>
      <c r="D117" s="14">
        <f>5.4+5.1+18</f>
        <v>28.5</v>
      </c>
      <c r="E117" s="97"/>
      <c r="F117" s="145"/>
      <c r="G117" s="97"/>
      <c r="H117" s="97"/>
      <c r="I117" s="97"/>
      <c r="J117" s="143"/>
      <c r="K117" s="14"/>
      <c r="L117" s="14"/>
      <c r="M117" s="14"/>
      <c r="N117" s="14"/>
      <c r="O117" s="14"/>
    </row>
    <row r="118" spans="1:15" x14ac:dyDescent="0.2">
      <c r="A118" s="127"/>
      <c r="B118" s="108" t="s">
        <v>2</v>
      </c>
      <c r="C118" s="2"/>
      <c r="D118" s="14"/>
      <c r="E118" s="97"/>
      <c r="F118" s="145"/>
      <c r="G118" s="97"/>
      <c r="H118" s="97"/>
      <c r="I118" s="97"/>
      <c r="J118" s="143"/>
      <c r="K118" s="14"/>
      <c r="L118" s="14"/>
      <c r="M118" s="14"/>
      <c r="N118" s="14"/>
      <c r="O118" s="14"/>
    </row>
    <row r="119" spans="1:15" x14ac:dyDescent="0.2">
      <c r="A119" s="127">
        <f t="shared" si="1"/>
        <v>1</v>
      </c>
      <c r="B119" s="115" t="s">
        <v>216</v>
      </c>
      <c r="C119" s="1" t="s">
        <v>52</v>
      </c>
      <c r="D119" s="57">
        <f>535.5+56.16</f>
        <v>591.66</v>
      </c>
      <c r="E119" s="97"/>
      <c r="F119" s="145"/>
      <c r="G119" s="97"/>
      <c r="H119" s="97"/>
      <c r="I119" s="97"/>
      <c r="J119" s="143"/>
      <c r="K119" s="14"/>
      <c r="L119" s="14"/>
      <c r="M119" s="14"/>
      <c r="N119" s="14"/>
      <c r="O119" s="14"/>
    </row>
    <row r="120" spans="1:15" ht="25.5" x14ac:dyDescent="0.2">
      <c r="A120" s="127">
        <f t="shared" si="1"/>
        <v>2</v>
      </c>
      <c r="B120" s="100" t="s">
        <v>85</v>
      </c>
      <c r="C120" s="1" t="s">
        <v>52</v>
      </c>
      <c r="D120" s="57">
        <f>D119</f>
        <v>591.66</v>
      </c>
      <c r="E120" s="97"/>
      <c r="F120" s="145"/>
      <c r="G120" s="97"/>
      <c r="H120" s="97"/>
      <c r="I120" s="97"/>
      <c r="J120" s="143"/>
      <c r="K120" s="14"/>
      <c r="L120" s="14"/>
      <c r="M120" s="14"/>
      <c r="N120" s="14"/>
      <c r="O120" s="14"/>
    </row>
    <row r="121" spans="1:15" ht="25.5" x14ac:dyDescent="0.2">
      <c r="A121" s="127">
        <f t="shared" si="1"/>
        <v>3</v>
      </c>
      <c r="B121" s="100" t="s">
        <v>106</v>
      </c>
      <c r="C121" s="1" t="s">
        <v>52</v>
      </c>
      <c r="D121" s="57">
        <f>D119</f>
        <v>591.66</v>
      </c>
      <c r="E121" s="97"/>
      <c r="F121" s="145"/>
      <c r="G121" s="97"/>
      <c r="H121" s="97"/>
      <c r="I121" s="97"/>
      <c r="J121" s="143"/>
      <c r="K121" s="14"/>
      <c r="L121" s="14"/>
      <c r="M121" s="14"/>
      <c r="N121" s="14"/>
      <c r="O121" s="14"/>
    </row>
    <row r="122" spans="1:15" ht="25.5" x14ac:dyDescent="0.2">
      <c r="A122" s="127">
        <f t="shared" si="1"/>
        <v>4</v>
      </c>
      <c r="B122" s="33" t="s">
        <v>128</v>
      </c>
      <c r="C122" s="1" t="s">
        <v>52</v>
      </c>
      <c r="D122" s="57">
        <f>D121+28*0.6</f>
        <v>608.45999999999992</v>
      </c>
      <c r="E122" s="97"/>
      <c r="F122" s="145"/>
      <c r="G122" s="97"/>
      <c r="H122" s="97"/>
      <c r="I122" s="97"/>
      <c r="J122" s="143"/>
      <c r="K122" s="14"/>
      <c r="L122" s="14"/>
      <c r="M122" s="14"/>
      <c r="N122" s="14"/>
      <c r="O122" s="14"/>
    </row>
    <row r="123" spans="1:15" ht="25.5" x14ac:dyDescent="0.2">
      <c r="A123" s="127">
        <f t="shared" si="1"/>
        <v>5</v>
      </c>
      <c r="B123" s="96" t="s">
        <v>115</v>
      </c>
      <c r="C123" s="101" t="s">
        <v>31</v>
      </c>
      <c r="D123" s="114">
        <f>7.6+4*7.4</f>
        <v>37.200000000000003</v>
      </c>
      <c r="E123" s="97"/>
      <c r="F123" s="145"/>
      <c r="G123" s="97"/>
      <c r="H123" s="97"/>
      <c r="I123" s="97"/>
      <c r="J123" s="143"/>
      <c r="K123" s="14"/>
      <c r="L123" s="14"/>
      <c r="M123" s="14"/>
      <c r="N123" s="14"/>
      <c r="O123" s="14"/>
    </row>
    <row r="124" spans="1:15" x14ac:dyDescent="0.2">
      <c r="A124" s="127">
        <f t="shared" si="1"/>
        <v>6</v>
      </c>
      <c r="B124" s="96" t="s">
        <v>217</v>
      </c>
      <c r="C124" s="101" t="s">
        <v>31</v>
      </c>
      <c r="D124" s="114">
        <f>5.5*2+25.3+15</f>
        <v>51.3</v>
      </c>
      <c r="E124" s="97"/>
      <c r="F124" s="145"/>
      <c r="G124" s="97"/>
      <c r="H124" s="97"/>
      <c r="I124" s="97"/>
      <c r="J124" s="143"/>
      <c r="K124" s="14"/>
      <c r="L124" s="14"/>
      <c r="M124" s="14"/>
      <c r="N124" s="14"/>
      <c r="O124" s="14"/>
    </row>
    <row r="125" spans="1:15" x14ac:dyDescent="0.2">
      <c r="A125" s="127">
        <f t="shared" si="1"/>
        <v>7</v>
      </c>
      <c r="B125" s="96" t="s">
        <v>116</v>
      </c>
      <c r="C125" s="2" t="s">
        <v>52</v>
      </c>
      <c r="D125" s="128">
        <f>12*0.5</f>
        <v>6</v>
      </c>
      <c r="E125" s="97"/>
      <c r="F125" s="145"/>
      <c r="G125" s="97"/>
      <c r="H125" s="97"/>
      <c r="I125" s="97"/>
      <c r="J125" s="143"/>
      <c r="K125" s="14"/>
      <c r="L125" s="14"/>
      <c r="M125" s="14"/>
      <c r="N125" s="14"/>
      <c r="O125" s="14"/>
    </row>
    <row r="126" spans="1:15" x14ac:dyDescent="0.2">
      <c r="A126" s="127"/>
      <c r="B126" s="106" t="s">
        <v>93</v>
      </c>
      <c r="C126" s="101"/>
      <c r="D126" s="14"/>
      <c r="E126" s="97"/>
      <c r="F126" s="145"/>
      <c r="G126" s="97"/>
      <c r="H126" s="97"/>
      <c r="I126" s="97"/>
      <c r="J126" s="143"/>
      <c r="K126" s="14"/>
      <c r="L126" s="14"/>
      <c r="M126" s="14"/>
      <c r="N126" s="14"/>
      <c r="O126" s="14"/>
    </row>
    <row r="127" spans="1:15" x14ac:dyDescent="0.2">
      <c r="A127" s="127">
        <f t="shared" si="1"/>
        <v>1</v>
      </c>
      <c r="B127" s="117" t="s">
        <v>184</v>
      </c>
      <c r="C127" s="1"/>
      <c r="D127" s="57"/>
      <c r="E127" s="97"/>
      <c r="F127" s="145"/>
      <c r="G127" s="97"/>
      <c r="H127" s="97"/>
      <c r="I127" s="97"/>
      <c r="J127" s="143"/>
      <c r="K127" s="14"/>
      <c r="L127" s="14"/>
      <c r="M127" s="14"/>
      <c r="N127" s="14"/>
      <c r="O127" s="14"/>
    </row>
    <row r="128" spans="1:15" ht="38.25" x14ac:dyDescent="0.2">
      <c r="A128" s="127">
        <f t="shared" si="1"/>
        <v>2</v>
      </c>
      <c r="B128" s="33" t="s">
        <v>188</v>
      </c>
      <c r="C128" s="1" t="s">
        <v>52</v>
      </c>
      <c r="D128" s="57">
        <f>531.2-D108-2.1</f>
        <v>453.56500000000005</v>
      </c>
      <c r="E128" s="97"/>
      <c r="F128" s="145"/>
      <c r="G128" s="97"/>
      <c r="H128" s="97"/>
      <c r="I128" s="97"/>
      <c r="J128" s="143"/>
      <c r="K128" s="14"/>
      <c r="L128" s="14"/>
      <c r="M128" s="14"/>
      <c r="N128" s="14"/>
      <c r="O128" s="14"/>
    </row>
    <row r="129" spans="1:15" x14ac:dyDescent="0.2">
      <c r="A129" s="127">
        <f t="shared" si="1"/>
        <v>3</v>
      </c>
      <c r="B129" s="33" t="s">
        <v>189</v>
      </c>
      <c r="C129" s="1" t="s">
        <v>52</v>
      </c>
      <c r="D129" s="57">
        <f>D128</f>
        <v>453.56500000000005</v>
      </c>
      <c r="E129" s="97"/>
      <c r="F129" s="145"/>
      <c r="G129" s="97"/>
      <c r="H129" s="97"/>
      <c r="I129" s="97"/>
      <c r="J129" s="143"/>
      <c r="K129" s="14"/>
      <c r="L129" s="14"/>
      <c r="M129" s="14"/>
      <c r="N129" s="14"/>
      <c r="O129" s="14"/>
    </row>
    <row r="130" spans="1:15" x14ac:dyDescent="0.2">
      <c r="A130" s="127">
        <f t="shared" si="1"/>
        <v>4</v>
      </c>
      <c r="B130" s="33" t="s">
        <v>190</v>
      </c>
      <c r="C130" s="1" t="s">
        <v>52</v>
      </c>
      <c r="D130" s="57">
        <f>D128</f>
        <v>453.56500000000005</v>
      </c>
      <c r="E130" s="97"/>
      <c r="F130" s="145"/>
      <c r="G130" s="97"/>
      <c r="H130" s="97"/>
      <c r="I130" s="97"/>
      <c r="J130" s="143"/>
      <c r="K130" s="14"/>
      <c r="L130" s="14"/>
      <c r="M130" s="14"/>
      <c r="N130" s="14"/>
      <c r="O130" s="14"/>
    </row>
    <row r="131" spans="1:15" ht="25.5" x14ac:dyDescent="0.2">
      <c r="A131" s="127">
        <f t="shared" si="1"/>
        <v>5</v>
      </c>
      <c r="B131" s="33" t="s">
        <v>191</v>
      </c>
      <c r="C131" s="1" t="s">
        <v>52</v>
      </c>
      <c r="D131" s="57">
        <f>D128</f>
        <v>453.56500000000005</v>
      </c>
      <c r="E131" s="97"/>
      <c r="F131" s="145"/>
      <c r="G131" s="97"/>
      <c r="H131" s="97"/>
      <c r="I131" s="97"/>
      <c r="J131" s="143"/>
      <c r="K131" s="14"/>
      <c r="L131" s="14"/>
      <c r="M131" s="14"/>
      <c r="N131" s="14"/>
      <c r="O131" s="14"/>
    </row>
    <row r="132" spans="1:15" x14ac:dyDescent="0.2">
      <c r="A132" s="127">
        <f t="shared" si="1"/>
        <v>6</v>
      </c>
      <c r="B132" s="33" t="s">
        <v>192</v>
      </c>
      <c r="C132" s="1" t="s">
        <v>148</v>
      </c>
      <c r="D132" s="57">
        <v>85</v>
      </c>
      <c r="E132" s="97"/>
      <c r="F132" s="145"/>
      <c r="G132" s="97"/>
      <c r="H132" s="97"/>
      <c r="I132" s="97"/>
      <c r="J132" s="143"/>
      <c r="K132" s="14"/>
      <c r="L132" s="14"/>
      <c r="M132" s="14"/>
      <c r="N132" s="14"/>
      <c r="O132" s="14"/>
    </row>
    <row r="133" spans="1:15" x14ac:dyDescent="0.2">
      <c r="A133" s="127">
        <f t="shared" si="1"/>
        <v>7</v>
      </c>
      <c r="B133" s="117" t="s">
        <v>218</v>
      </c>
      <c r="C133" s="2"/>
      <c r="D133" s="14"/>
      <c r="E133" s="97"/>
      <c r="F133" s="145"/>
      <c r="G133" s="97"/>
      <c r="H133" s="97"/>
      <c r="I133" s="97"/>
      <c r="J133" s="143"/>
      <c r="K133" s="14"/>
      <c r="L133" s="14"/>
      <c r="M133" s="14"/>
      <c r="N133" s="14"/>
      <c r="O133" s="14"/>
    </row>
    <row r="134" spans="1:15" x14ac:dyDescent="0.2">
      <c r="A134" s="127">
        <f t="shared" si="1"/>
        <v>8</v>
      </c>
      <c r="B134" s="33" t="s">
        <v>193</v>
      </c>
      <c r="C134" s="101" t="s">
        <v>31</v>
      </c>
      <c r="D134" s="114">
        <f>6.03*13+25.5+5.2</f>
        <v>109.09</v>
      </c>
      <c r="E134" s="97"/>
      <c r="F134" s="145"/>
      <c r="G134" s="97"/>
      <c r="H134" s="97"/>
      <c r="I134" s="97"/>
      <c r="J134" s="143"/>
      <c r="K134" s="14"/>
      <c r="L134" s="14"/>
      <c r="M134" s="14"/>
      <c r="N134" s="14"/>
      <c r="O134" s="14"/>
    </row>
    <row r="135" spans="1:15" x14ac:dyDescent="0.2">
      <c r="A135" s="127">
        <f t="shared" si="1"/>
        <v>9</v>
      </c>
      <c r="B135" s="118" t="s">
        <v>185</v>
      </c>
      <c r="C135" s="3" t="s">
        <v>52</v>
      </c>
      <c r="D135" s="14">
        <f>75*0.3</f>
        <v>22.5</v>
      </c>
      <c r="E135" s="97"/>
      <c r="F135" s="145"/>
      <c r="G135" s="97"/>
      <c r="H135" s="97"/>
      <c r="I135" s="97"/>
      <c r="J135" s="143"/>
      <c r="K135" s="14"/>
      <c r="L135" s="14"/>
      <c r="M135" s="14"/>
      <c r="N135" s="14"/>
      <c r="O135" s="14"/>
    </row>
    <row r="136" spans="1:15" x14ac:dyDescent="0.2">
      <c r="A136" s="127">
        <f t="shared" si="1"/>
        <v>10</v>
      </c>
      <c r="B136" s="118" t="s">
        <v>186</v>
      </c>
      <c r="C136" s="3" t="s">
        <v>31</v>
      </c>
      <c r="D136" s="14"/>
      <c r="E136" s="97"/>
      <c r="F136" s="145"/>
      <c r="G136" s="97"/>
      <c r="H136" s="97"/>
      <c r="I136" s="97"/>
      <c r="J136" s="143"/>
      <c r="K136" s="14"/>
      <c r="L136" s="14"/>
      <c r="M136" s="14"/>
      <c r="N136" s="14"/>
      <c r="O136" s="14"/>
    </row>
    <row r="137" spans="1:15" x14ac:dyDescent="0.2">
      <c r="A137" s="127">
        <f t="shared" si="1"/>
        <v>11</v>
      </c>
      <c r="B137" s="120" t="s">
        <v>187</v>
      </c>
      <c r="C137" s="3" t="s">
        <v>31</v>
      </c>
      <c r="D137" s="14">
        <v>5.0999999999999996</v>
      </c>
      <c r="E137" s="97"/>
      <c r="F137" s="145"/>
      <c r="G137" s="97"/>
      <c r="H137" s="97"/>
      <c r="I137" s="97"/>
      <c r="J137" s="143"/>
      <c r="K137" s="14"/>
      <c r="L137" s="14"/>
      <c r="M137" s="14"/>
      <c r="N137" s="14"/>
      <c r="O137" s="14"/>
    </row>
    <row r="138" spans="1:15" x14ac:dyDescent="0.2">
      <c r="A138" s="127">
        <f t="shared" si="1"/>
        <v>12</v>
      </c>
      <c r="B138" s="96" t="s">
        <v>183</v>
      </c>
      <c r="C138" s="2" t="s">
        <v>30</v>
      </c>
      <c r="D138" s="128">
        <v>1</v>
      </c>
      <c r="E138" s="97"/>
      <c r="F138" s="145"/>
      <c r="G138" s="97"/>
      <c r="H138" s="97"/>
      <c r="I138" s="97"/>
      <c r="J138" s="143"/>
      <c r="K138" s="14"/>
      <c r="L138" s="14"/>
      <c r="M138" s="14"/>
      <c r="N138" s="14"/>
      <c r="O138" s="14"/>
    </row>
    <row r="139" spans="1:15" x14ac:dyDescent="0.2">
      <c r="A139" s="127"/>
      <c r="B139" s="106" t="s">
        <v>219</v>
      </c>
      <c r="C139" s="3"/>
      <c r="D139" s="14"/>
      <c r="E139" s="97"/>
      <c r="F139" s="145"/>
      <c r="G139" s="97"/>
      <c r="H139" s="97"/>
      <c r="I139" s="97"/>
      <c r="J139" s="143"/>
      <c r="K139" s="14"/>
      <c r="L139" s="14"/>
      <c r="M139" s="14"/>
      <c r="N139" s="14"/>
      <c r="O139" s="14"/>
    </row>
    <row r="140" spans="1:15" x14ac:dyDescent="0.2">
      <c r="A140" s="127">
        <f t="shared" si="1"/>
        <v>1</v>
      </c>
      <c r="B140" s="118" t="s">
        <v>132</v>
      </c>
      <c r="C140" s="3" t="s">
        <v>51</v>
      </c>
      <c r="D140" s="14">
        <v>18</v>
      </c>
      <c r="E140" s="97"/>
      <c r="F140" s="145"/>
      <c r="G140" s="97"/>
      <c r="H140" s="97"/>
      <c r="I140" s="97"/>
      <c r="J140" s="143"/>
      <c r="K140" s="14"/>
      <c r="L140" s="14"/>
      <c r="M140" s="14"/>
      <c r="N140" s="14"/>
      <c r="O140" s="14"/>
    </row>
    <row r="141" spans="1:15" x14ac:dyDescent="0.2">
      <c r="A141" s="127">
        <f t="shared" si="1"/>
        <v>2</v>
      </c>
      <c r="B141" s="118" t="s">
        <v>86</v>
      </c>
      <c r="C141" s="3" t="s">
        <v>51</v>
      </c>
      <c r="D141" s="14">
        <v>5</v>
      </c>
      <c r="E141" s="97"/>
      <c r="F141" s="145"/>
      <c r="G141" s="97"/>
      <c r="H141" s="97"/>
      <c r="I141" s="97"/>
      <c r="J141" s="143"/>
      <c r="K141" s="14"/>
      <c r="L141" s="14"/>
      <c r="M141" s="14"/>
      <c r="N141" s="14"/>
      <c r="O141" s="14"/>
    </row>
    <row r="142" spans="1:15" ht="25.5" x14ac:dyDescent="0.2">
      <c r="A142" s="127">
        <f t="shared" si="1"/>
        <v>3</v>
      </c>
      <c r="B142" s="118" t="s">
        <v>74</v>
      </c>
      <c r="C142" s="3" t="s">
        <v>31</v>
      </c>
      <c r="D142" s="114">
        <v>88.5</v>
      </c>
      <c r="E142" s="97"/>
      <c r="F142" s="145"/>
      <c r="G142" s="97"/>
      <c r="H142" s="97"/>
      <c r="I142" s="97"/>
      <c r="J142" s="143"/>
      <c r="K142" s="14"/>
      <c r="L142" s="14"/>
      <c r="M142" s="14"/>
      <c r="N142" s="14"/>
      <c r="O142" s="14"/>
    </row>
    <row r="143" spans="1:15" x14ac:dyDescent="0.2">
      <c r="A143" s="127">
        <f t="shared" si="1"/>
        <v>4</v>
      </c>
      <c r="B143" s="118" t="s">
        <v>87</v>
      </c>
      <c r="C143" s="3" t="s">
        <v>31</v>
      </c>
      <c r="D143" s="14">
        <v>36.950000000000003</v>
      </c>
      <c r="E143" s="97"/>
      <c r="F143" s="145"/>
      <c r="G143" s="97"/>
      <c r="H143" s="97"/>
      <c r="I143" s="97"/>
      <c r="J143" s="143"/>
      <c r="K143" s="14"/>
      <c r="L143" s="14"/>
      <c r="M143" s="14"/>
      <c r="N143" s="14"/>
      <c r="O143" s="14"/>
    </row>
    <row r="144" spans="1:15" x14ac:dyDescent="0.2">
      <c r="A144" s="127">
        <f t="shared" si="1"/>
        <v>5</v>
      </c>
      <c r="B144" s="118" t="s">
        <v>88</v>
      </c>
      <c r="C144" s="3" t="s">
        <v>50</v>
      </c>
      <c r="D144" s="14">
        <v>9</v>
      </c>
      <c r="E144" s="97"/>
      <c r="F144" s="145"/>
      <c r="G144" s="97"/>
      <c r="H144" s="97"/>
      <c r="I144" s="97"/>
      <c r="J144" s="143"/>
      <c r="K144" s="14"/>
      <c r="L144" s="14"/>
      <c r="M144" s="14"/>
      <c r="N144" s="14"/>
      <c r="O144" s="14"/>
    </row>
    <row r="145" spans="1:15" x14ac:dyDescent="0.2">
      <c r="A145" s="127">
        <f t="shared" si="1"/>
        <v>6</v>
      </c>
      <c r="B145" s="118" t="s">
        <v>89</v>
      </c>
      <c r="C145" s="3" t="s">
        <v>51</v>
      </c>
      <c r="D145" s="14">
        <v>1</v>
      </c>
      <c r="E145" s="97"/>
      <c r="F145" s="145"/>
      <c r="G145" s="97"/>
      <c r="H145" s="97"/>
      <c r="I145" s="97"/>
      <c r="J145" s="143"/>
      <c r="K145" s="14"/>
      <c r="L145" s="14"/>
      <c r="M145" s="14"/>
      <c r="N145" s="14"/>
      <c r="O145" s="14"/>
    </row>
    <row r="146" spans="1:15" s="22" customFormat="1" x14ac:dyDescent="0.2">
      <c r="A146" s="62"/>
      <c r="B146" s="34" t="s">
        <v>48</v>
      </c>
      <c r="C146" s="7"/>
      <c r="D146" s="105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</row>
    <row r="147" spans="1:15" x14ac:dyDescent="0.2">
      <c r="A147" s="7"/>
      <c r="B147" s="98" t="s">
        <v>102</v>
      </c>
      <c r="C147" s="99"/>
      <c r="D147" s="14"/>
      <c r="E147" s="14"/>
      <c r="F147" s="49"/>
      <c r="G147" s="14"/>
      <c r="H147" s="14"/>
      <c r="I147" s="14"/>
      <c r="J147" s="14"/>
      <c r="K147" s="14"/>
      <c r="L147" s="14"/>
      <c r="M147" s="14"/>
      <c r="N147" s="14"/>
      <c r="O147" s="14"/>
    </row>
    <row r="148" spans="1:15" s="22" customFormat="1" x14ac:dyDescent="0.2">
      <c r="A148" s="62"/>
      <c r="B148" s="148" t="s">
        <v>103</v>
      </c>
      <c r="C148" s="2"/>
      <c r="D148" s="14"/>
      <c r="E148" s="14"/>
      <c r="F148" s="49"/>
      <c r="G148" s="14"/>
      <c r="H148" s="14"/>
      <c r="I148" s="14"/>
      <c r="J148" s="14"/>
      <c r="K148" s="14"/>
      <c r="L148" s="14"/>
      <c r="M148" s="14"/>
      <c r="N148" s="14"/>
      <c r="O148" s="14"/>
    </row>
    <row r="149" spans="1:15" x14ac:dyDescent="0.2">
      <c r="D149" s="40"/>
      <c r="L149" s="4"/>
      <c r="M149" s="4"/>
      <c r="N149" s="4"/>
      <c r="O149" s="4"/>
    </row>
    <row r="150" spans="1:15" x14ac:dyDescent="0.2">
      <c r="D150" s="40"/>
      <c r="L150" s="4"/>
      <c r="M150" s="4"/>
      <c r="N150" s="4"/>
      <c r="O150" s="4"/>
    </row>
    <row r="151" spans="1:15" x14ac:dyDescent="0.2">
      <c r="D151" s="40"/>
      <c r="L151" s="4"/>
      <c r="M151" s="4"/>
      <c r="N151" s="4"/>
      <c r="O151" s="4"/>
    </row>
    <row r="152" spans="1:15" s="23" customFormat="1" ht="18" x14ac:dyDescent="0.2">
      <c r="B152" s="91" t="s">
        <v>352</v>
      </c>
      <c r="D152" s="149"/>
      <c r="F152" s="91" t="s">
        <v>353</v>
      </c>
      <c r="G152" s="91"/>
      <c r="H152" s="149"/>
      <c r="I152" s="149"/>
      <c r="J152" s="150"/>
      <c r="K152" s="150"/>
      <c r="L152" s="150"/>
      <c r="M152" s="150"/>
      <c r="N152" s="150"/>
      <c r="O152" s="150"/>
    </row>
    <row r="153" spans="1:15" s="23" customFormat="1" ht="18" x14ac:dyDescent="0.2">
      <c r="B153" s="151" t="s">
        <v>138</v>
      </c>
      <c r="D153" s="152"/>
      <c r="E153" s="150"/>
      <c r="F153" s="153"/>
      <c r="G153" s="153"/>
      <c r="J153" s="151" t="s">
        <v>138</v>
      </c>
      <c r="K153" s="150"/>
      <c r="L153" s="154"/>
      <c r="M153" s="154"/>
      <c r="N153" s="154"/>
      <c r="O153" s="150"/>
    </row>
    <row r="154" spans="1:15" s="23" customFormat="1" x14ac:dyDescent="0.2">
      <c r="B154" s="151"/>
      <c r="D154" s="152"/>
      <c r="E154" s="150"/>
      <c r="H154" s="155"/>
      <c r="I154" s="155"/>
      <c r="J154" s="150"/>
      <c r="K154" s="150"/>
      <c r="L154" s="154"/>
      <c r="M154" s="154"/>
      <c r="N154" s="154"/>
      <c r="O154" s="150"/>
    </row>
    <row r="155" spans="1:15" s="23" customFormat="1" x14ac:dyDescent="0.2">
      <c r="B155" s="91" t="s">
        <v>354</v>
      </c>
      <c r="D155" s="155"/>
      <c r="E155" s="150"/>
      <c r="F155" s="91" t="s">
        <v>355</v>
      </c>
      <c r="G155" s="91"/>
      <c r="H155" s="150"/>
      <c r="I155" s="150"/>
      <c r="J155" s="150"/>
      <c r="K155" s="150"/>
      <c r="L155" s="154"/>
      <c r="M155" s="154"/>
      <c r="N155" s="154"/>
      <c r="O155" s="150"/>
    </row>
    <row r="156" spans="1:15" x14ac:dyDescent="0.2"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x14ac:dyDescent="0.2"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x14ac:dyDescent="0.2"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x14ac:dyDescent="0.2"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x14ac:dyDescent="0.2"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4:15" x14ac:dyDescent="0.2"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4:15" x14ac:dyDescent="0.2"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4:15" x14ac:dyDescent="0.2"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4:15" x14ac:dyDescent="0.2"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4:15" x14ac:dyDescent="0.2"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4:15" x14ac:dyDescent="0.2"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4:15" x14ac:dyDescent="0.2"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4:15" x14ac:dyDescent="0.2"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4:15" x14ac:dyDescent="0.2"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4:15" x14ac:dyDescent="0.2"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4:15" x14ac:dyDescent="0.2"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4:15" x14ac:dyDescent="0.2"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4:15" x14ac:dyDescent="0.2"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4:15" x14ac:dyDescent="0.2"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4:15" x14ac:dyDescent="0.2"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4:15" x14ac:dyDescent="0.2"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4:15" x14ac:dyDescent="0.2"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4:15" x14ac:dyDescent="0.2"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4:15" x14ac:dyDescent="0.2"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4:15" x14ac:dyDescent="0.2"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4:15" x14ac:dyDescent="0.2"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4:15" x14ac:dyDescent="0.2"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4:15" x14ac:dyDescent="0.2"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4:15" x14ac:dyDescent="0.2"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4:15" x14ac:dyDescent="0.2"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4:15" x14ac:dyDescent="0.2"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4:15" x14ac:dyDescent="0.2"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4:15" x14ac:dyDescent="0.2"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4:15" x14ac:dyDescent="0.2"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4:15" x14ac:dyDescent="0.2"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4:15" x14ac:dyDescent="0.2"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4:15" x14ac:dyDescent="0.2"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4:15" x14ac:dyDescent="0.2"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4:15" x14ac:dyDescent="0.2"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4:15" x14ac:dyDescent="0.2"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4:15" x14ac:dyDescent="0.2"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4:15" x14ac:dyDescent="0.2"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4:15" x14ac:dyDescent="0.2"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4:15" x14ac:dyDescent="0.2"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4:15" x14ac:dyDescent="0.2"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4:15" x14ac:dyDescent="0.2"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4:15" x14ac:dyDescent="0.2"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4:15" x14ac:dyDescent="0.2"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4:15" x14ac:dyDescent="0.2"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4:15" x14ac:dyDescent="0.2"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4:15" x14ac:dyDescent="0.2"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4:15" x14ac:dyDescent="0.2"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4:15" x14ac:dyDescent="0.2"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4:15" x14ac:dyDescent="0.2"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4:15" x14ac:dyDescent="0.2"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4:15" x14ac:dyDescent="0.2"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4:15" x14ac:dyDescent="0.2"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4:15" x14ac:dyDescent="0.2"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4:15" x14ac:dyDescent="0.2"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4:15" x14ac:dyDescent="0.2"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4:15" x14ac:dyDescent="0.2"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4:15" x14ac:dyDescent="0.2"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4:15" x14ac:dyDescent="0.2"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4:15" x14ac:dyDescent="0.2"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4:15" x14ac:dyDescent="0.2"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4:15" x14ac:dyDescent="0.2"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4:15" x14ac:dyDescent="0.2"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4:15" x14ac:dyDescent="0.2"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4:15" x14ac:dyDescent="0.2"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4:15" x14ac:dyDescent="0.2"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4:15" x14ac:dyDescent="0.2"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4:15" x14ac:dyDescent="0.2"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4:15" x14ac:dyDescent="0.2"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4:15" x14ac:dyDescent="0.2"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4:15" x14ac:dyDescent="0.2"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4:15" x14ac:dyDescent="0.2"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4:15" x14ac:dyDescent="0.2"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4:15" x14ac:dyDescent="0.2"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4:15" x14ac:dyDescent="0.2"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4:15" x14ac:dyDescent="0.2"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4:15" x14ac:dyDescent="0.2"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4:15" x14ac:dyDescent="0.2"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4:15" x14ac:dyDescent="0.2"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4:15" x14ac:dyDescent="0.2"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4:15" x14ac:dyDescent="0.2"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4:15" x14ac:dyDescent="0.2"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4:15" x14ac:dyDescent="0.2"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4:15" x14ac:dyDescent="0.2"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4:15" x14ac:dyDescent="0.2"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4:15" x14ac:dyDescent="0.2"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4:15" x14ac:dyDescent="0.2"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4:15" x14ac:dyDescent="0.2"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4:15" x14ac:dyDescent="0.2"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4:15" x14ac:dyDescent="0.2"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4:15" x14ac:dyDescent="0.2"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4:15" x14ac:dyDescent="0.2"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4:15" x14ac:dyDescent="0.2"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4:15" x14ac:dyDescent="0.2"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4:15" x14ac:dyDescent="0.2"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4:15" x14ac:dyDescent="0.2"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4:15" x14ac:dyDescent="0.2"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4:15" x14ac:dyDescent="0.2"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4:15" x14ac:dyDescent="0.2"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4:15" x14ac:dyDescent="0.2"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4:15" x14ac:dyDescent="0.2"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4:15" x14ac:dyDescent="0.2"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4:15" x14ac:dyDescent="0.2"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4:15" x14ac:dyDescent="0.2"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4:15" x14ac:dyDescent="0.2"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4:15" x14ac:dyDescent="0.2"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4:15" x14ac:dyDescent="0.2"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4:15" x14ac:dyDescent="0.2"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4:15" x14ac:dyDescent="0.2"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4:15" x14ac:dyDescent="0.2"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4:15" x14ac:dyDescent="0.2"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4:15" x14ac:dyDescent="0.2"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4:15" x14ac:dyDescent="0.2"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4:15" x14ac:dyDescent="0.2"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4:15" x14ac:dyDescent="0.2"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4:15" x14ac:dyDescent="0.2"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4:15" x14ac:dyDescent="0.2"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4:15" x14ac:dyDescent="0.2"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4:15" x14ac:dyDescent="0.2"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4:15" x14ac:dyDescent="0.2"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4:15" x14ac:dyDescent="0.2"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4:15" x14ac:dyDescent="0.2"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4:15" x14ac:dyDescent="0.2"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4:15" x14ac:dyDescent="0.2"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4:15" x14ac:dyDescent="0.2"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4:15" x14ac:dyDescent="0.2"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4:15" x14ac:dyDescent="0.2"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4:15" x14ac:dyDescent="0.2"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</sheetData>
  <mergeCells count="22">
    <mergeCell ref="A10:A13"/>
    <mergeCell ref="M11:M13"/>
    <mergeCell ref="A1:M1"/>
    <mergeCell ref="A2:M2"/>
    <mergeCell ref="H6:I6"/>
    <mergeCell ref="J7:L7"/>
    <mergeCell ref="J8:L8"/>
    <mergeCell ref="N11:N13"/>
    <mergeCell ref="O11:O13"/>
    <mergeCell ref="B10:B13"/>
    <mergeCell ref="C10:C13"/>
    <mergeCell ref="D10:D13"/>
    <mergeCell ref="E10:J10"/>
    <mergeCell ref="K10:O10"/>
    <mergeCell ref="E11:E13"/>
    <mergeCell ref="F11:F13"/>
    <mergeCell ref="G11:G13"/>
    <mergeCell ref="H11:H13"/>
    <mergeCell ref="I11:I13"/>
    <mergeCell ref="J11:J13"/>
    <mergeCell ref="K11:K13"/>
    <mergeCell ref="L11:L13"/>
  </mergeCells>
  <phoneticPr fontId="2" type="noConversion"/>
  <pageMargins left="0.22" right="0.27" top="0.37" bottom="1" header="0.26" footer="0.5"/>
  <pageSetup paperSize="9" orientation="landscape" horizontalDpi="300" verticalDpi="300" r:id="rId1"/>
  <headerFooter alignWithMargins="0"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8"/>
  <sheetViews>
    <sheetView workbookViewId="0">
      <selection activeCell="L15" sqref="L15"/>
    </sheetView>
  </sheetViews>
  <sheetFormatPr defaultRowHeight="12.75" x14ac:dyDescent="0.2"/>
  <cols>
    <col min="1" max="1" width="3.5703125" style="4" customWidth="1"/>
    <col min="2" max="2" width="43.85546875" style="4" bestFit="1" customWidth="1"/>
    <col min="3" max="3" width="5.7109375" style="4" customWidth="1"/>
    <col min="4" max="4" width="5.85546875" style="13" customWidth="1"/>
    <col min="5" max="5" width="6.28515625" style="50" customWidth="1"/>
    <col min="6" max="6" width="6.5703125" style="50" customWidth="1"/>
    <col min="7" max="7" width="7" style="50" customWidth="1"/>
    <col min="8" max="8" width="6.28515625" style="50" customWidth="1"/>
    <col min="9" max="9" width="5.7109375" style="50" customWidth="1"/>
    <col min="10" max="10" width="7.7109375" style="50" customWidth="1"/>
    <col min="11" max="11" width="6.5703125" style="50" bestFit="1" customWidth="1"/>
    <col min="12" max="13" width="8.140625" style="50" bestFit="1" customWidth="1"/>
    <col min="14" max="14" width="7.85546875" style="50" customWidth="1"/>
    <col min="15" max="15" width="9.7109375" style="50" customWidth="1"/>
    <col min="16" max="16384" width="9.140625" style="4"/>
  </cols>
  <sheetData>
    <row r="1" spans="1:17" x14ac:dyDescent="0.2">
      <c r="A1" s="211" t="s">
        <v>118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</row>
    <row r="2" spans="1:17" x14ac:dyDescent="0.2">
      <c r="A2" s="211" t="s">
        <v>140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</row>
    <row r="4" spans="1:17" x14ac:dyDescent="0.2">
      <c r="A4" s="133" t="s">
        <v>133</v>
      </c>
    </row>
    <row r="5" spans="1:17" x14ac:dyDescent="0.2">
      <c r="A5" s="4" t="s">
        <v>195</v>
      </c>
    </row>
    <row r="6" spans="1:17" x14ac:dyDescent="0.2">
      <c r="A6" s="4" t="s">
        <v>108</v>
      </c>
    </row>
    <row r="7" spans="1:17" x14ac:dyDescent="0.2">
      <c r="A7" s="4" t="s">
        <v>134</v>
      </c>
    </row>
    <row r="8" spans="1:17" x14ac:dyDescent="0.2">
      <c r="A8" s="4" t="s">
        <v>343</v>
      </c>
      <c r="J8" s="50" t="s">
        <v>39</v>
      </c>
      <c r="L8" s="130"/>
      <c r="M8" s="50" t="s">
        <v>99</v>
      </c>
    </row>
    <row r="9" spans="1:17" x14ac:dyDescent="0.2">
      <c r="J9" s="54"/>
      <c r="K9" s="5" t="s">
        <v>139</v>
      </c>
      <c r="L9" s="141"/>
      <c r="M9" s="54"/>
    </row>
    <row r="10" spans="1:17" x14ac:dyDescent="0.2">
      <c r="A10" s="4" t="s">
        <v>142</v>
      </c>
    </row>
    <row r="11" spans="1:17" s="23" customFormat="1" ht="12.75" customHeight="1" x14ac:dyDescent="0.2">
      <c r="A11" s="209" t="s">
        <v>101</v>
      </c>
      <c r="B11" s="209" t="s">
        <v>40</v>
      </c>
      <c r="C11" s="209" t="s">
        <v>41</v>
      </c>
      <c r="D11" s="208" t="s">
        <v>42</v>
      </c>
      <c r="E11" s="210" t="s">
        <v>43</v>
      </c>
      <c r="F11" s="210"/>
      <c r="G11" s="210"/>
      <c r="H11" s="210"/>
      <c r="I11" s="210"/>
      <c r="J11" s="210"/>
      <c r="K11" s="210" t="s">
        <v>44</v>
      </c>
      <c r="L11" s="210"/>
      <c r="M11" s="210"/>
      <c r="N11" s="210"/>
      <c r="O11" s="210"/>
    </row>
    <row r="12" spans="1:17" s="23" customFormat="1" ht="12.75" customHeight="1" x14ac:dyDescent="0.2">
      <c r="A12" s="209"/>
      <c r="B12" s="209"/>
      <c r="C12" s="209"/>
      <c r="D12" s="208"/>
      <c r="E12" s="208" t="s">
        <v>45</v>
      </c>
      <c r="F12" s="208" t="s">
        <v>15</v>
      </c>
      <c r="G12" s="208" t="s">
        <v>16</v>
      </c>
      <c r="H12" s="208" t="s">
        <v>17</v>
      </c>
      <c r="I12" s="208" t="s">
        <v>18</v>
      </c>
      <c r="J12" s="208" t="s">
        <v>19</v>
      </c>
      <c r="K12" s="208" t="s">
        <v>20</v>
      </c>
      <c r="L12" s="208" t="s">
        <v>21</v>
      </c>
      <c r="M12" s="208" t="s">
        <v>22</v>
      </c>
      <c r="N12" s="208" t="s">
        <v>18</v>
      </c>
      <c r="O12" s="208" t="s">
        <v>23</v>
      </c>
    </row>
    <row r="13" spans="1:17" s="23" customFormat="1" ht="12.75" customHeight="1" x14ac:dyDescent="0.2">
      <c r="A13" s="209"/>
      <c r="B13" s="209"/>
      <c r="C13" s="209"/>
      <c r="D13" s="208"/>
      <c r="E13" s="208" t="s">
        <v>24</v>
      </c>
      <c r="F13" s="208" t="s">
        <v>25</v>
      </c>
      <c r="G13" s="208" t="s">
        <v>26</v>
      </c>
      <c r="H13" s="208"/>
      <c r="I13" s="208"/>
      <c r="J13" s="208"/>
      <c r="K13" s="208"/>
      <c r="L13" s="208" t="s">
        <v>26</v>
      </c>
      <c r="M13" s="208"/>
      <c r="N13" s="208"/>
      <c r="O13" s="208"/>
    </row>
    <row r="14" spans="1:17" s="23" customFormat="1" x14ac:dyDescent="0.2">
      <c r="A14" s="209"/>
      <c r="B14" s="209"/>
      <c r="C14" s="209"/>
      <c r="D14" s="208"/>
      <c r="E14" s="208" t="s">
        <v>27</v>
      </c>
      <c r="F14" s="208" t="s">
        <v>28</v>
      </c>
      <c r="G14" s="208" t="s">
        <v>98</v>
      </c>
      <c r="H14" s="208" t="s">
        <v>99</v>
      </c>
      <c r="I14" s="208" t="s">
        <v>99</v>
      </c>
      <c r="J14" s="208" t="s">
        <v>99</v>
      </c>
      <c r="K14" s="208" t="s">
        <v>100</v>
      </c>
      <c r="L14" s="208" t="s">
        <v>98</v>
      </c>
      <c r="M14" s="208" t="s">
        <v>99</v>
      </c>
      <c r="N14" s="208" t="s">
        <v>99</v>
      </c>
      <c r="O14" s="208"/>
    </row>
    <row r="15" spans="1:17" s="21" customFormat="1" ht="13.5" x14ac:dyDescent="0.25">
      <c r="A15" s="156"/>
      <c r="B15" s="48" t="s">
        <v>286</v>
      </c>
      <c r="C15" s="6"/>
      <c r="D15" s="6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Q15" s="4"/>
    </row>
    <row r="16" spans="1:17" s="21" customFormat="1" ht="13.5" x14ac:dyDescent="0.25">
      <c r="A16" s="156">
        <v>1</v>
      </c>
      <c r="B16" s="122" t="s">
        <v>278</v>
      </c>
      <c r="C16" s="6"/>
      <c r="D16" s="11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Q16" s="4"/>
    </row>
    <row r="17" spans="1:17" s="21" customFormat="1" ht="13.5" x14ac:dyDescent="0.25">
      <c r="A17" s="156">
        <v>2</v>
      </c>
      <c r="B17" s="122" t="s">
        <v>279</v>
      </c>
      <c r="C17" s="6" t="s">
        <v>31</v>
      </c>
      <c r="D17" s="121">
        <v>18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Q17" s="4"/>
    </row>
    <row r="18" spans="1:17" s="21" customFormat="1" ht="13.5" x14ac:dyDescent="0.25">
      <c r="A18" s="156">
        <v>3</v>
      </c>
      <c r="B18" s="122" t="s">
        <v>280</v>
      </c>
      <c r="C18" s="6" t="s">
        <v>109</v>
      </c>
      <c r="D18" s="121">
        <v>1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Q18" s="4"/>
    </row>
    <row r="19" spans="1:17" s="21" customFormat="1" ht="13.5" x14ac:dyDescent="0.25">
      <c r="A19" s="156">
        <v>4</v>
      </c>
      <c r="B19" s="122" t="s">
        <v>281</v>
      </c>
      <c r="C19" s="6" t="s">
        <v>109</v>
      </c>
      <c r="D19" s="121">
        <v>3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Q19" s="4"/>
    </row>
    <row r="20" spans="1:17" s="21" customFormat="1" ht="13.5" x14ac:dyDescent="0.25">
      <c r="A20" s="156">
        <v>5</v>
      </c>
      <c r="B20" s="122" t="s">
        <v>282</v>
      </c>
      <c r="C20" s="6" t="s">
        <v>31</v>
      </c>
      <c r="D20" s="121">
        <v>18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Q20" s="4"/>
    </row>
    <row r="21" spans="1:17" s="21" customFormat="1" ht="13.5" x14ac:dyDescent="0.25">
      <c r="A21" s="156"/>
      <c r="B21" s="123" t="s">
        <v>283</v>
      </c>
      <c r="C21" s="6"/>
      <c r="D21" s="121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Q21" s="4"/>
    </row>
    <row r="22" spans="1:17" s="21" customFormat="1" ht="13.5" x14ac:dyDescent="0.25">
      <c r="A22" s="156">
        <v>1</v>
      </c>
      <c r="B22" s="122" t="s">
        <v>278</v>
      </c>
      <c r="C22" s="6"/>
      <c r="D22" s="121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Q22" s="4"/>
    </row>
    <row r="23" spans="1:17" s="21" customFormat="1" ht="13.5" x14ac:dyDescent="0.25">
      <c r="A23" s="156">
        <f>A22+1</f>
        <v>2</v>
      </c>
      <c r="B23" s="122" t="s">
        <v>279</v>
      </c>
      <c r="C23" s="6" t="s">
        <v>31</v>
      </c>
      <c r="D23" s="121">
        <v>18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Q23" s="4"/>
    </row>
    <row r="24" spans="1:17" s="21" customFormat="1" ht="13.5" x14ac:dyDescent="0.25">
      <c r="A24" s="156">
        <f t="shared" ref="A24:A27" si="0">A23+1</f>
        <v>3</v>
      </c>
      <c r="B24" s="122" t="s">
        <v>280</v>
      </c>
      <c r="C24" s="6" t="s">
        <v>109</v>
      </c>
      <c r="D24" s="121">
        <v>1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Q24" s="4"/>
    </row>
    <row r="25" spans="1:17" s="21" customFormat="1" ht="13.5" x14ac:dyDescent="0.25">
      <c r="A25" s="156">
        <f t="shared" si="0"/>
        <v>4</v>
      </c>
      <c r="B25" s="122" t="s">
        <v>281</v>
      </c>
      <c r="C25" s="6" t="s">
        <v>109</v>
      </c>
      <c r="D25" s="121">
        <v>3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Q25" s="4"/>
    </row>
    <row r="26" spans="1:17" s="21" customFormat="1" ht="13.5" x14ac:dyDescent="0.25">
      <c r="A26" s="156">
        <f t="shared" si="0"/>
        <v>5</v>
      </c>
      <c r="B26" s="122" t="s">
        <v>284</v>
      </c>
      <c r="C26" s="6" t="s">
        <v>31</v>
      </c>
      <c r="D26" s="121">
        <v>18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Q26" s="4"/>
    </row>
    <row r="27" spans="1:17" s="21" customFormat="1" ht="13.5" x14ac:dyDescent="0.25">
      <c r="A27" s="156">
        <f t="shared" si="0"/>
        <v>6</v>
      </c>
      <c r="B27" s="122" t="s">
        <v>285</v>
      </c>
      <c r="C27" s="6" t="s">
        <v>109</v>
      </c>
      <c r="D27" s="121">
        <v>2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Q27" s="4"/>
    </row>
    <row r="28" spans="1:17" s="52" customFormat="1" ht="13.5" x14ac:dyDescent="0.25">
      <c r="A28" s="157"/>
      <c r="B28" s="158" t="s">
        <v>129</v>
      </c>
      <c r="C28" s="6"/>
      <c r="D28" s="6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7" s="21" customFormat="1" ht="13.5" x14ac:dyDescent="0.25">
      <c r="A29" s="156"/>
      <c r="B29" s="158" t="s">
        <v>130</v>
      </c>
      <c r="C29" s="159"/>
      <c r="D29" s="6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7" s="52" customFormat="1" ht="13.5" x14ac:dyDescent="0.25">
      <c r="A30" s="157"/>
      <c r="B30" s="158" t="s">
        <v>131</v>
      </c>
      <c r="C30" s="6"/>
      <c r="D30" s="6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7" x14ac:dyDescent="0.2">
      <c r="D31" s="40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7" x14ac:dyDescent="0.2">
      <c r="D32" s="40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2:15" x14ac:dyDescent="0.2">
      <c r="D33" s="40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2:15" s="23" customFormat="1" ht="18" x14ac:dyDescent="0.2">
      <c r="B34" s="91" t="s">
        <v>352</v>
      </c>
      <c r="D34" s="149"/>
      <c r="F34" s="91" t="s">
        <v>353</v>
      </c>
      <c r="G34" s="91"/>
      <c r="H34" s="149"/>
      <c r="I34" s="149"/>
      <c r="J34" s="150"/>
      <c r="K34" s="150"/>
      <c r="L34" s="150"/>
      <c r="M34" s="150"/>
      <c r="N34" s="150"/>
      <c r="O34" s="150"/>
    </row>
    <row r="35" spans="2:15" s="23" customFormat="1" ht="18" x14ac:dyDescent="0.2">
      <c r="B35" s="151" t="s">
        <v>138</v>
      </c>
      <c r="D35" s="152"/>
      <c r="E35" s="150"/>
      <c r="F35" s="153"/>
      <c r="G35" s="153"/>
      <c r="J35" s="151" t="s">
        <v>138</v>
      </c>
      <c r="K35" s="150"/>
      <c r="L35" s="154"/>
      <c r="M35" s="154"/>
      <c r="N35" s="154"/>
      <c r="O35" s="150"/>
    </row>
    <row r="36" spans="2:15" s="23" customFormat="1" x14ac:dyDescent="0.2">
      <c r="B36" s="151"/>
      <c r="D36" s="152"/>
      <c r="E36" s="150"/>
      <c r="H36" s="155"/>
      <c r="I36" s="155"/>
      <c r="J36" s="150"/>
      <c r="K36" s="150"/>
      <c r="L36" s="154"/>
      <c r="M36" s="154"/>
      <c r="N36" s="154"/>
      <c r="O36" s="150"/>
    </row>
    <row r="37" spans="2:15" s="23" customFormat="1" x14ac:dyDescent="0.2">
      <c r="B37" s="91" t="s">
        <v>354</v>
      </c>
      <c r="D37" s="155"/>
      <c r="E37" s="150"/>
      <c r="F37" s="91" t="s">
        <v>355</v>
      </c>
      <c r="G37" s="91"/>
      <c r="H37" s="150"/>
      <c r="I37" s="150"/>
      <c r="J37" s="150"/>
      <c r="K37" s="150"/>
      <c r="L37" s="154"/>
      <c r="M37" s="154"/>
      <c r="N37" s="154"/>
      <c r="O37" s="150"/>
    </row>
    <row r="38" spans="2:15" x14ac:dyDescent="0.2">
      <c r="D38" s="40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</sheetData>
  <mergeCells count="19"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  <mergeCell ref="O12:O14"/>
    <mergeCell ref="I12:I14"/>
    <mergeCell ref="J12:J14"/>
  </mergeCells>
  <phoneticPr fontId="2" type="noConversion"/>
  <pageMargins left="0.53" right="0.54" top="0.67" bottom="1" header="0.5" footer="0.5"/>
  <pageSetup paperSize="9"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1"/>
  <sheetViews>
    <sheetView workbookViewId="0">
      <selection activeCell="D35" sqref="D35"/>
    </sheetView>
  </sheetViews>
  <sheetFormatPr defaultRowHeight="12.75" x14ac:dyDescent="0.2"/>
  <cols>
    <col min="1" max="1" width="4" style="4" customWidth="1"/>
    <col min="2" max="2" width="32.42578125" style="4" customWidth="1"/>
    <col min="3" max="3" width="5.7109375" style="4" customWidth="1"/>
    <col min="4" max="4" width="6.7109375" style="50" customWidth="1"/>
    <col min="5" max="5" width="5.7109375" style="50" customWidth="1"/>
    <col min="6" max="7" width="6.5703125" style="50" customWidth="1"/>
    <col min="8" max="8" width="6.5703125" style="50" bestFit="1" customWidth="1"/>
    <col min="9" max="9" width="7" style="50" customWidth="1"/>
    <col min="10" max="10" width="6.42578125" style="50" customWidth="1"/>
    <col min="11" max="11" width="8.5703125" style="50" customWidth="1"/>
    <col min="12" max="12" width="8.140625" style="50" customWidth="1"/>
    <col min="13" max="13" width="8" style="50" customWidth="1"/>
    <col min="14" max="14" width="7" style="50" customWidth="1"/>
    <col min="15" max="15" width="9.7109375" style="50" customWidth="1"/>
    <col min="16" max="16384" width="9.140625" style="4"/>
  </cols>
  <sheetData>
    <row r="1" spans="1:17" x14ac:dyDescent="0.2">
      <c r="A1" s="211" t="s">
        <v>119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</row>
    <row r="2" spans="1:17" x14ac:dyDescent="0.2">
      <c r="A2" s="211" t="s">
        <v>63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</row>
    <row r="4" spans="1:17" x14ac:dyDescent="0.2">
      <c r="A4" s="133" t="s">
        <v>133</v>
      </c>
    </row>
    <row r="5" spans="1:17" x14ac:dyDescent="0.2">
      <c r="A5" s="4" t="s">
        <v>195</v>
      </c>
    </row>
    <row r="6" spans="1:17" x14ac:dyDescent="0.2">
      <c r="A6" s="4" t="s">
        <v>108</v>
      </c>
    </row>
    <row r="7" spans="1:17" x14ac:dyDescent="0.2">
      <c r="A7" s="4" t="s">
        <v>134</v>
      </c>
    </row>
    <row r="8" spans="1:17" x14ac:dyDescent="0.2">
      <c r="A8" s="4" t="s">
        <v>343</v>
      </c>
      <c r="J8" s="50" t="s">
        <v>39</v>
      </c>
      <c r="L8" s="212"/>
      <c r="M8" s="212"/>
      <c r="N8" s="130" t="s">
        <v>99</v>
      </c>
      <c r="O8" s="55"/>
    </row>
    <row r="9" spans="1:17" x14ac:dyDescent="0.2">
      <c r="J9" s="54"/>
      <c r="K9" s="5" t="s">
        <v>139</v>
      </c>
      <c r="L9" s="141"/>
      <c r="M9" s="54"/>
    </row>
    <row r="10" spans="1:17" x14ac:dyDescent="0.2">
      <c r="A10" s="4" t="s">
        <v>142</v>
      </c>
    </row>
    <row r="11" spans="1:17" s="23" customFormat="1" ht="12.75" customHeight="1" x14ac:dyDescent="0.2">
      <c r="A11" s="209" t="s">
        <v>101</v>
      </c>
      <c r="B11" s="209" t="s">
        <v>40</v>
      </c>
      <c r="C11" s="209" t="s">
        <v>41</v>
      </c>
      <c r="D11" s="208" t="s">
        <v>42</v>
      </c>
      <c r="E11" s="210" t="s">
        <v>43</v>
      </c>
      <c r="F11" s="210"/>
      <c r="G11" s="210"/>
      <c r="H11" s="210"/>
      <c r="I11" s="210"/>
      <c r="J11" s="210"/>
      <c r="K11" s="210" t="s">
        <v>44</v>
      </c>
      <c r="L11" s="210"/>
      <c r="M11" s="210"/>
      <c r="N11" s="210"/>
      <c r="O11" s="210"/>
    </row>
    <row r="12" spans="1:17" s="23" customFormat="1" ht="12.75" customHeight="1" x14ac:dyDescent="0.2">
      <c r="A12" s="209"/>
      <c r="B12" s="209"/>
      <c r="C12" s="209"/>
      <c r="D12" s="208"/>
      <c r="E12" s="208" t="s">
        <v>45</v>
      </c>
      <c r="F12" s="208" t="s">
        <v>15</v>
      </c>
      <c r="G12" s="208" t="s">
        <v>16</v>
      </c>
      <c r="H12" s="208" t="s">
        <v>17</v>
      </c>
      <c r="I12" s="208" t="s">
        <v>18</v>
      </c>
      <c r="J12" s="208" t="s">
        <v>19</v>
      </c>
      <c r="K12" s="208" t="s">
        <v>20</v>
      </c>
      <c r="L12" s="208" t="s">
        <v>21</v>
      </c>
      <c r="M12" s="208" t="s">
        <v>22</v>
      </c>
      <c r="N12" s="208" t="s">
        <v>18</v>
      </c>
      <c r="O12" s="208" t="s">
        <v>23</v>
      </c>
    </row>
    <row r="13" spans="1:17" s="23" customFormat="1" ht="12.75" customHeight="1" x14ac:dyDescent="0.2">
      <c r="A13" s="209"/>
      <c r="B13" s="209"/>
      <c r="C13" s="209"/>
      <c r="D13" s="208"/>
      <c r="E13" s="208" t="s">
        <v>24</v>
      </c>
      <c r="F13" s="208" t="s">
        <v>25</v>
      </c>
      <c r="G13" s="208" t="s">
        <v>26</v>
      </c>
      <c r="H13" s="208"/>
      <c r="I13" s="208"/>
      <c r="J13" s="208"/>
      <c r="K13" s="208"/>
      <c r="L13" s="208" t="s">
        <v>26</v>
      </c>
      <c r="M13" s="208"/>
      <c r="N13" s="208"/>
      <c r="O13" s="208"/>
    </row>
    <row r="14" spans="1:17" s="23" customFormat="1" x14ac:dyDescent="0.2">
      <c r="A14" s="209"/>
      <c r="B14" s="209"/>
      <c r="C14" s="209"/>
      <c r="D14" s="208"/>
      <c r="E14" s="208" t="s">
        <v>27</v>
      </c>
      <c r="F14" s="208" t="s">
        <v>28</v>
      </c>
      <c r="G14" s="208" t="s">
        <v>98</v>
      </c>
      <c r="H14" s="208" t="s">
        <v>99</v>
      </c>
      <c r="I14" s="208" t="s">
        <v>99</v>
      </c>
      <c r="J14" s="208" t="s">
        <v>99</v>
      </c>
      <c r="K14" s="208" t="s">
        <v>100</v>
      </c>
      <c r="L14" s="208" t="s">
        <v>98</v>
      </c>
      <c r="M14" s="208" t="s">
        <v>99</v>
      </c>
      <c r="N14" s="208" t="s">
        <v>99</v>
      </c>
      <c r="O14" s="208"/>
    </row>
    <row r="15" spans="1:17" s="21" customFormat="1" ht="13.5" x14ac:dyDescent="0.25">
      <c r="A15" s="156"/>
      <c r="B15" s="108" t="s">
        <v>287</v>
      </c>
      <c r="C15" s="6"/>
      <c r="D15" s="97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Q15" s="4"/>
    </row>
    <row r="16" spans="1:17" s="21" customFormat="1" ht="13.5" x14ac:dyDescent="0.25">
      <c r="A16" s="156">
        <v>1</v>
      </c>
      <c r="B16" s="122" t="s">
        <v>90</v>
      </c>
      <c r="C16" s="6" t="s">
        <v>31</v>
      </c>
      <c r="D16" s="128">
        <v>40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Q16" s="4"/>
    </row>
    <row r="17" spans="1:17" s="21" customFormat="1" ht="13.5" x14ac:dyDescent="0.25">
      <c r="A17" s="156">
        <v>2</v>
      </c>
      <c r="B17" s="122" t="s">
        <v>91</v>
      </c>
      <c r="C17" s="6" t="s">
        <v>31</v>
      </c>
      <c r="D17" s="128">
        <v>15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Q17" s="4"/>
    </row>
    <row r="18" spans="1:17" s="21" customFormat="1" ht="13.5" x14ac:dyDescent="0.25">
      <c r="A18" s="156">
        <v>3</v>
      </c>
      <c r="B18" s="122" t="s">
        <v>288</v>
      </c>
      <c r="C18" s="6" t="s">
        <v>49</v>
      </c>
      <c r="D18" s="128">
        <v>2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Q18" s="4"/>
    </row>
    <row r="19" spans="1:17" s="21" customFormat="1" ht="13.5" x14ac:dyDescent="0.25">
      <c r="A19" s="156">
        <v>4</v>
      </c>
      <c r="B19" s="122" t="s">
        <v>289</v>
      </c>
      <c r="C19" s="6" t="s">
        <v>49</v>
      </c>
      <c r="D19" s="128">
        <v>1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Q19" s="4"/>
    </row>
    <row r="20" spans="1:17" s="21" customFormat="1" ht="13.5" x14ac:dyDescent="0.25">
      <c r="A20" s="156">
        <v>5</v>
      </c>
      <c r="B20" s="122" t="s">
        <v>290</v>
      </c>
      <c r="C20" s="6" t="s">
        <v>109</v>
      </c>
      <c r="D20" s="128">
        <v>1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Q20" s="4"/>
    </row>
    <row r="21" spans="1:17" s="52" customFormat="1" ht="13.5" x14ac:dyDescent="0.25">
      <c r="A21" s="157"/>
      <c r="B21" s="158" t="s">
        <v>129</v>
      </c>
      <c r="C21" s="6"/>
      <c r="D21" s="97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Q21" s="22"/>
    </row>
    <row r="22" spans="1:17" x14ac:dyDescent="0.2">
      <c r="A22" s="156"/>
      <c r="B22" s="158" t="s">
        <v>130</v>
      </c>
      <c r="C22" s="159"/>
      <c r="D22" s="97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7" s="22" customFormat="1" x14ac:dyDescent="0.2">
      <c r="A23" s="157"/>
      <c r="B23" s="158" t="s">
        <v>131</v>
      </c>
      <c r="C23" s="6"/>
      <c r="D23" s="97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7" x14ac:dyDescent="0.2">
      <c r="D24" s="40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17" x14ac:dyDescent="0.2">
      <c r="D25" s="40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7" x14ac:dyDescent="0.2">
      <c r="D26" s="40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7" s="23" customFormat="1" ht="18" x14ac:dyDescent="0.2">
      <c r="B27" s="91" t="s">
        <v>352</v>
      </c>
      <c r="D27" s="149"/>
      <c r="F27" s="91" t="s">
        <v>353</v>
      </c>
      <c r="G27" s="91"/>
      <c r="H27" s="149"/>
      <c r="I27" s="149"/>
      <c r="J27" s="150"/>
      <c r="K27" s="150"/>
      <c r="L27" s="150"/>
      <c r="M27" s="150"/>
      <c r="N27" s="150"/>
      <c r="O27" s="150"/>
    </row>
    <row r="28" spans="1:17" s="23" customFormat="1" ht="18" x14ac:dyDescent="0.2">
      <c r="B28" s="151" t="s">
        <v>138</v>
      </c>
      <c r="D28" s="152"/>
      <c r="E28" s="150"/>
      <c r="F28" s="153"/>
      <c r="G28" s="153"/>
      <c r="J28" s="151" t="s">
        <v>138</v>
      </c>
      <c r="K28" s="150"/>
      <c r="L28" s="154"/>
      <c r="M28" s="154"/>
      <c r="N28" s="154"/>
      <c r="O28" s="150"/>
    </row>
    <row r="29" spans="1:17" s="23" customFormat="1" x14ac:dyDescent="0.2">
      <c r="B29" s="151"/>
      <c r="D29" s="152"/>
      <c r="E29" s="150"/>
      <c r="H29" s="155"/>
      <c r="I29" s="155"/>
      <c r="J29" s="150"/>
      <c r="K29" s="150"/>
      <c r="L29" s="154"/>
      <c r="M29" s="154"/>
      <c r="N29" s="154"/>
      <c r="O29" s="150"/>
    </row>
    <row r="30" spans="1:17" s="23" customFormat="1" x14ac:dyDescent="0.2">
      <c r="B30" s="91" t="s">
        <v>354</v>
      </c>
      <c r="D30" s="155"/>
      <c r="E30" s="150"/>
      <c r="F30" s="91" t="s">
        <v>355</v>
      </c>
      <c r="G30" s="91"/>
      <c r="H30" s="150"/>
      <c r="I30" s="150"/>
      <c r="J30" s="150"/>
      <c r="K30" s="150"/>
      <c r="L30" s="154"/>
      <c r="M30" s="154"/>
      <c r="N30" s="154"/>
      <c r="O30" s="150"/>
    </row>
    <row r="31" spans="1:17" x14ac:dyDescent="0.2">
      <c r="D31" s="40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</sheetData>
  <mergeCells count="20"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</mergeCells>
  <phoneticPr fontId="2" type="noConversion"/>
  <pageMargins left="0.56000000000000005" right="0.44" top="0.41" bottom="0.28999999999999998" header="0.25" footer="0.19"/>
  <pageSetup paperSize="9"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2"/>
  <sheetViews>
    <sheetView showZeros="0" topLeftCell="A4" workbookViewId="0">
      <pane ySplit="4170" topLeftCell="A38" activePane="bottomLeft"/>
      <selection activeCell="A8" sqref="A8"/>
      <selection pane="bottomLeft" activeCell="C61" sqref="C61"/>
    </sheetView>
  </sheetViews>
  <sheetFormatPr defaultRowHeight="12.75" x14ac:dyDescent="0.2"/>
  <cols>
    <col min="1" max="1" width="3.7109375" style="4" customWidth="1"/>
    <col min="2" max="2" width="37.28515625" style="4" customWidth="1"/>
    <col min="3" max="3" width="18.7109375" style="4" customWidth="1"/>
    <col min="4" max="4" width="5.7109375" style="4" customWidth="1"/>
    <col min="5" max="5" width="5" style="13" customWidth="1"/>
    <col min="6" max="6" width="5.7109375" style="4" customWidth="1"/>
    <col min="7" max="8" width="6.5703125" style="4" customWidth="1"/>
    <col min="9" max="9" width="6" style="4" customWidth="1"/>
    <col min="10" max="10" width="7" style="4" customWidth="1"/>
    <col min="11" max="12" width="6.42578125" style="4" customWidth="1"/>
    <col min="13" max="13" width="8.140625" style="4" customWidth="1"/>
    <col min="14" max="14" width="8" style="4" customWidth="1"/>
    <col min="15" max="15" width="7" style="4" customWidth="1"/>
    <col min="16" max="16" width="9.7109375" style="4" customWidth="1"/>
    <col min="17" max="16384" width="9.140625" style="4"/>
  </cols>
  <sheetData>
    <row r="1" spans="1:18" x14ac:dyDescent="0.2">
      <c r="A1" s="211" t="s">
        <v>223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8" x14ac:dyDescent="0.2">
      <c r="A2" s="211" t="s">
        <v>144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1:18" x14ac:dyDescent="0.2">
      <c r="F3" s="19"/>
    </row>
    <row r="4" spans="1:18" x14ac:dyDescent="0.2">
      <c r="A4" s="133" t="s">
        <v>133</v>
      </c>
    </row>
    <row r="5" spans="1:18" x14ac:dyDescent="0.2">
      <c r="A5" s="4" t="s">
        <v>195</v>
      </c>
    </row>
    <row r="6" spans="1:18" x14ac:dyDescent="0.2">
      <c r="A6" s="4" t="s">
        <v>108</v>
      </c>
    </row>
    <row r="7" spans="1:18" x14ac:dyDescent="0.2">
      <c r="A7" s="4" t="s">
        <v>134</v>
      </c>
    </row>
    <row r="8" spans="1:18" x14ac:dyDescent="0.2">
      <c r="A8" s="4" t="s">
        <v>343</v>
      </c>
      <c r="K8" s="4" t="s">
        <v>39</v>
      </c>
      <c r="M8" s="212">
        <f>P45</f>
        <v>0</v>
      </c>
      <c r="N8" s="211"/>
      <c r="O8" s="20" t="s">
        <v>99</v>
      </c>
      <c r="P8" s="22"/>
    </row>
    <row r="9" spans="1:18" x14ac:dyDescent="0.2">
      <c r="K9" s="54"/>
      <c r="L9" s="5" t="s">
        <v>139</v>
      </c>
      <c r="M9" s="141">
        <f>'kop 2'!$F$11</f>
        <v>0</v>
      </c>
      <c r="N9" s="40"/>
    </row>
    <row r="10" spans="1:18" x14ac:dyDescent="0.2">
      <c r="A10" s="4" t="s">
        <v>143</v>
      </c>
    </row>
    <row r="11" spans="1:18" s="23" customFormat="1" ht="12.75" customHeight="1" x14ac:dyDescent="0.2">
      <c r="A11" s="209" t="s">
        <v>101</v>
      </c>
      <c r="B11" s="214" t="s">
        <v>40</v>
      </c>
      <c r="C11" s="215"/>
      <c r="D11" s="209" t="s">
        <v>41</v>
      </c>
      <c r="E11" s="208" t="s">
        <v>42</v>
      </c>
      <c r="F11" s="210" t="s">
        <v>43</v>
      </c>
      <c r="G11" s="210"/>
      <c r="H11" s="210"/>
      <c r="I11" s="210"/>
      <c r="J11" s="210"/>
      <c r="K11" s="210"/>
      <c r="L11" s="210" t="s">
        <v>44</v>
      </c>
      <c r="M11" s="210"/>
      <c r="N11" s="210"/>
      <c r="O11" s="210"/>
      <c r="P11" s="210"/>
    </row>
    <row r="12" spans="1:18" s="23" customFormat="1" ht="12.75" customHeight="1" x14ac:dyDescent="0.2">
      <c r="A12" s="209"/>
      <c r="B12" s="216"/>
      <c r="C12" s="217"/>
      <c r="D12" s="209"/>
      <c r="E12" s="208"/>
      <c r="F12" s="208" t="s">
        <v>45</v>
      </c>
      <c r="G12" s="208" t="s">
        <v>15</v>
      </c>
      <c r="H12" s="208" t="s">
        <v>16</v>
      </c>
      <c r="I12" s="208" t="s">
        <v>17</v>
      </c>
      <c r="J12" s="208" t="s">
        <v>18</v>
      </c>
      <c r="K12" s="208" t="s">
        <v>19</v>
      </c>
      <c r="L12" s="208" t="s">
        <v>20</v>
      </c>
      <c r="M12" s="208" t="s">
        <v>21</v>
      </c>
      <c r="N12" s="208" t="s">
        <v>22</v>
      </c>
      <c r="O12" s="208" t="s">
        <v>18</v>
      </c>
      <c r="P12" s="208" t="s">
        <v>23</v>
      </c>
    </row>
    <row r="13" spans="1:18" s="23" customFormat="1" ht="12.75" customHeight="1" x14ac:dyDescent="0.2">
      <c r="A13" s="209"/>
      <c r="B13" s="216"/>
      <c r="C13" s="217"/>
      <c r="D13" s="209"/>
      <c r="E13" s="208"/>
      <c r="F13" s="208" t="s">
        <v>24</v>
      </c>
      <c r="G13" s="208" t="s">
        <v>25</v>
      </c>
      <c r="H13" s="208" t="s">
        <v>26</v>
      </c>
      <c r="I13" s="208"/>
      <c r="J13" s="208"/>
      <c r="K13" s="208"/>
      <c r="L13" s="208"/>
      <c r="M13" s="208" t="s">
        <v>26</v>
      </c>
      <c r="N13" s="208"/>
      <c r="O13" s="208"/>
      <c r="P13" s="208"/>
    </row>
    <row r="14" spans="1:18" s="23" customFormat="1" x14ac:dyDescent="0.2">
      <c r="A14" s="209"/>
      <c r="B14" s="218"/>
      <c r="C14" s="219"/>
      <c r="D14" s="209"/>
      <c r="E14" s="208"/>
      <c r="F14" s="208" t="s">
        <v>27</v>
      </c>
      <c r="G14" s="208" t="s">
        <v>28</v>
      </c>
      <c r="H14" s="208" t="s">
        <v>98</v>
      </c>
      <c r="I14" s="208" t="s">
        <v>99</v>
      </c>
      <c r="J14" s="208" t="s">
        <v>99</v>
      </c>
      <c r="K14" s="208" t="s">
        <v>99</v>
      </c>
      <c r="L14" s="208" t="s">
        <v>100</v>
      </c>
      <c r="M14" s="208" t="s">
        <v>98</v>
      </c>
      <c r="N14" s="208" t="s">
        <v>99</v>
      </c>
      <c r="O14" s="208" t="s">
        <v>99</v>
      </c>
      <c r="P14" s="208"/>
    </row>
    <row r="15" spans="1:18" s="21" customFormat="1" ht="13.5" x14ac:dyDescent="0.25">
      <c r="A15" s="156">
        <v>1</v>
      </c>
      <c r="B15" s="7" t="s">
        <v>236</v>
      </c>
      <c r="C15" s="7" t="s">
        <v>237</v>
      </c>
      <c r="D15" s="2" t="s">
        <v>30</v>
      </c>
      <c r="E15" s="160">
        <v>2</v>
      </c>
      <c r="F15" s="14"/>
      <c r="G15" s="14"/>
      <c r="H15" s="2"/>
      <c r="I15" s="3"/>
      <c r="J15" s="3"/>
      <c r="K15" s="3"/>
      <c r="L15" s="14"/>
      <c r="M15" s="14"/>
      <c r="N15" s="14"/>
      <c r="O15" s="14"/>
      <c r="P15" s="14"/>
      <c r="R15" s="161"/>
    </row>
    <row r="16" spans="1:18" s="21" customFormat="1" ht="13.5" x14ac:dyDescent="0.25">
      <c r="A16" s="156">
        <f>A15+1</f>
        <v>2</v>
      </c>
      <c r="B16" s="7" t="s">
        <v>238</v>
      </c>
      <c r="C16" s="7" t="s">
        <v>237</v>
      </c>
      <c r="D16" s="2" t="s">
        <v>30</v>
      </c>
      <c r="E16" s="160">
        <v>3</v>
      </c>
      <c r="F16" s="14"/>
      <c r="G16" s="14"/>
      <c r="H16" s="2"/>
      <c r="I16" s="3"/>
      <c r="J16" s="3"/>
      <c r="K16" s="3"/>
      <c r="L16" s="14"/>
      <c r="M16" s="14"/>
      <c r="N16" s="14"/>
      <c r="O16" s="14"/>
      <c r="P16" s="14"/>
      <c r="R16" s="161"/>
    </row>
    <row r="17" spans="1:18" s="21" customFormat="1" ht="13.5" x14ac:dyDescent="0.25">
      <c r="A17" s="156">
        <f t="shared" ref="A17:A42" si="0">A16+1</f>
        <v>3</v>
      </c>
      <c r="B17" s="162" t="s">
        <v>239</v>
      </c>
      <c r="C17" s="162" t="s">
        <v>240</v>
      </c>
      <c r="D17" s="2" t="s">
        <v>30</v>
      </c>
      <c r="E17" s="160">
        <v>5</v>
      </c>
      <c r="F17" s="14"/>
      <c r="G17" s="14"/>
      <c r="H17" s="2"/>
      <c r="I17" s="3"/>
      <c r="J17" s="3"/>
      <c r="K17" s="3"/>
      <c r="L17" s="14"/>
      <c r="M17" s="14"/>
      <c r="N17" s="14"/>
      <c r="O17" s="14"/>
      <c r="P17" s="14"/>
      <c r="R17" s="161"/>
    </row>
    <row r="18" spans="1:18" s="21" customFormat="1" ht="13.5" x14ac:dyDescent="0.25">
      <c r="A18" s="156">
        <f t="shared" si="0"/>
        <v>4</v>
      </c>
      <c r="B18" s="7" t="s">
        <v>107</v>
      </c>
      <c r="C18" s="7" t="s">
        <v>240</v>
      </c>
      <c r="D18" s="2" t="s">
        <v>30</v>
      </c>
      <c r="E18" s="160">
        <v>5</v>
      </c>
      <c r="F18" s="14"/>
      <c r="G18" s="14"/>
      <c r="H18" s="2"/>
      <c r="I18" s="3"/>
      <c r="J18" s="3"/>
      <c r="K18" s="3"/>
      <c r="L18" s="14"/>
      <c r="M18" s="14"/>
      <c r="N18" s="14"/>
      <c r="O18" s="14"/>
      <c r="P18" s="14"/>
      <c r="R18" s="161"/>
    </row>
    <row r="19" spans="1:18" s="21" customFormat="1" ht="13.5" x14ac:dyDescent="0.25">
      <c r="A19" s="156">
        <f t="shared" si="0"/>
        <v>5</v>
      </c>
      <c r="B19" s="7" t="s">
        <v>241</v>
      </c>
      <c r="C19" s="7" t="s">
        <v>240</v>
      </c>
      <c r="D19" s="2" t="s">
        <v>30</v>
      </c>
      <c r="E19" s="160">
        <v>2</v>
      </c>
      <c r="F19" s="14"/>
      <c r="G19" s="14"/>
      <c r="H19" s="2"/>
      <c r="I19" s="3"/>
      <c r="J19" s="3"/>
      <c r="K19" s="3"/>
      <c r="L19" s="14"/>
      <c r="M19" s="14"/>
      <c r="N19" s="14"/>
      <c r="O19" s="14"/>
      <c r="P19" s="14"/>
      <c r="R19" s="161"/>
    </row>
    <row r="20" spans="1:18" s="21" customFormat="1" ht="13.5" x14ac:dyDescent="0.25">
      <c r="A20" s="156">
        <f t="shared" si="0"/>
        <v>6</v>
      </c>
      <c r="B20" s="162" t="s">
        <v>315</v>
      </c>
      <c r="C20" s="162" t="s">
        <v>240</v>
      </c>
      <c r="D20" s="2" t="s">
        <v>30</v>
      </c>
      <c r="E20" s="160">
        <v>2</v>
      </c>
      <c r="F20" s="14"/>
      <c r="G20" s="14"/>
      <c r="H20" s="2"/>
      <c r="I20" s="3"/>
      <c r="J20" s="3"/>
      <c r="K20" s="3"/>
      <c r="L20" s="14"/>
      <c r="M20" s="14"/>
      <c r="N20" s="14"/>
      <c r="O20" s="14"/>
      <c r="P20" s="14"/>
      <c r="R20" s="161"/>
    </row>
    <row r="21" spans="1:18" s="21" customFormat="1" ht="13.5" x14ac:dyDescent="0.25">
      <c r="A21" s="156">
        <f t="shared" si="0"/>
        <v>7</v>
      </c>
      <c r="B21" s="7" t="s">
        <v>316</v>
      </c>
      <c r="C21" s="7" t="s">
        <v>240</v>
      </c>
      <c r="D21" s="2" t="s">
        <v>30</v>
      </c>
      <c r="E21" s="160">
        <v>1</v>
      </c>
      <c r="F21" s="14"/>
      <c r="G21" s="14"/>
      <c r="H21" s="2"/>
      <c r="I21" s="3"/>
      <c r="J21" s="3"/>
      <c r="K21" s="3"/>
      <c r="L21" s="14"/>
      <c r="M21" s="14"/>
      <c r="N21" s="14"/>
      <c r="O21" s="14"/>
      <c r="P21" s="14"/>
      <c r="R21" s="161"/>
    </row>
    <row r="22" spans="1:18" s="21" customFormat="1" ht="13.5" x14ac:dyDescent="0.25">
      <c r="A22" s="156">
        <f t="shared" si="0"/>
        <v>8</v>
      </c>
      <c r="B22" s="7" t="s">
        <v>242</v>
      </c>
      <c r="C22" s="7"/>
      <c r="D22" s="2" t="s">
        <v>31</v>
      </c>
      <c r="E22" s="160">
        <v>57</v>
      </c>
      <c r="F22" s="14"/>
      <c r="G22" s="14"/>
      <c r="H22" s="2"/>
      <c r="I22" s="3"/>
      <c r="J22" s="3"/>
      <c r="K22" s="3"/>
      <c r="L22" s="14"/>
      <c r="M22" s="14"/>
      <c r="N22" s="14"/>
      <c r="O22" s="14"/>
      <c r="P22" s="14"/>
      <c r="R22" s="161"/>
    </row>
    <row r="23" spans="1:18" s="21" customFormat="1" ht="13.5" x14ac:dyDescent="0.25">
      <c r="A23" s="156">
        <f t="shared" si="0"/>
        <v>9</v>
      </c>
      <c r="B23" s="162" t="s">
        <v>243</v>
      </c>
      <c r="C23" s="162"/>
      <c r="D23" s="2" t="s">
        <v>31</v>
      </c>
      <c r="E23" s="160">
        <v>24</v>
      </c>
      <c r="F23" s="14"/>
      <c r="G23" s="14"/>
      <c r="H23" s="2"/>
      <c r="I23" s="3"/>
      <c r="J23" s="3"/>
      <c r="K23" s="3"/>
      <c r="L23" s="14"/>
      <c r="M23" s="14"/>
      <c r="N23" s="14"/>
      <c r="O23" s="14"/>
      <c r="P23" s="14"/>
      <c r="R23" s="161"/>
    </row>
    <row r="24" spans="1:18" s="21" customFormat="1" ht="13.5" x14ac:dyDescent="0.25">
      <c r="A24" s="156">
        <f t="shared" si="0"/>
        <v>10</v>
      </c>
      <c r="B24" s="7" t="s">
        <v>244</v>
      </c>
      <c r="C24" s="7" t="s">
        <v>245</v>
      </c>
      <c r="D24" s="2" t="s">
        <v>31</v>
      </c>
      <c r="E24" s="160">
        <v>57</v>
      </c>
      <c r="F24" s="14"/>
      <c r="G24" s="14"/>
      <c r="H24" s="2"/>
      <c r="I24" s="2"/>
      <c r="J24" s="3"/>
      <c r="K24" s="3"/>
      <c r="L24" s="14"/>
      <c r="M24" s="14"/>
      <c r="N24" s="14"/>
      <c r="O24" s="14"/>
      <c r="P24" s="14"/>
      <c r="R24" s="161"/>
    </row>
    <row r="25" spans="1:18" s="21" customFormat="1" ht="13.5" x14ac:dyDescent="0.25">
      <c r="A25" s="156">
        <f t="shared" si="0"/>
        <v>11</v>
      </c>
      <c r="B25" s="7" t="s">
        <v>246</v>
      </c>
      <c r="C25" s="7" t="s">
        <v>245</v>
      </c>
      <c r="D25" s="2" t="s">
        <v>31</v>
      </c>
      <c r="E25" s="160">
        <v>24</v>
      </c>
      <c r="F25" s="14"/>
      <c r="G25" s="14"/>
      <c r="H25" s="2"/>
      <c r="I25" s="2"/>
      <c r="J25" s="3"/>
      <c r="K25" s="3"/>
      <c r="L25" s="14"/>
      <c r="M25" s="14"/>
      <c r="N25" s="14"/>
      <c r="O25" s="14"/>
      <c r="P25" s="14"/>
      <c r="R25" s="161"/>
    </row>
    <row r="26" spans="1:18" s="21" customFormat="1" ht="13.5" x14ac:dyDescent="0.25">
      <c r="A26" s="156">
        <f t="shared" si="0"/>
        <v>12</v>
      </c>
      <c r="B26" s="162" t="s">
        <v>247</v>
      </c>
      <c r="C26" s="162"/>
      <c r="D26" s="2" t="s">
        <v>248</v>
      </c>
      <c r="E26" s="160">
        <v>1</v>
      </c>
      <c r="F26" s="14"/>
      <c r="G26" s="14"/>
      <c r="H26" s="2"/>
      <c r="I26" s="2"/>
      <c r="J26" s="3"/>
      <c r="K26" s="3"/>
      <c r="L26" s="14"/>
      <c r="M26" s="14"/>
      <c r="N26" s="14"/>
      <c r="O26" s="14"/>
      <c r="P26" s="14"/>
      <c r="R26" s="161"/>
    </row>
    <row r="27" spans="1:18" s="21" customFormat="1" ht="13.5" x14ac:dyDescent="0.25">
      <c r="A27" s="156">
        <f t="shared" si="0"/>
        <v>13</v>
      </c>
      <c r="B27" s="7" t="s">
        <v>47</v>
      </c>
      <c r="C27" s="7"/>
      <c r="D27" s="2" t="s">
        <v>248</v>
      </c>
      <c r="E27" s="160">
        <v>1</v>
      </c>
      <c r="F27" s="14"/>
      <c r="G27" s="14"/>
      <c r="H27" s="2"/>
      <c r="I27" s="2"/>
      <c r="J27" s="3"/>
      <c r="K27" s="3"/>
      <c r="L27" s="14"/>
      <c r="M27" s="14"/>
      <c r="N27" s="14"/>
      <c r="O27" s="14"/>
      <c r="P27" s="14"/>
      <c r="R27" s="161"/>
    </row>
    <row r="28" spans="1:18" s="21" customFormat="1" ht="13.5" x14ac:dyDescent="0.25">
      <c r="A28" s="156">
        <f t="shared" si="0"/>
        <v>14</v>
      </c>
      <c r="B28" s="162" t="s">
        <v>157</v>
      </c>
      <c r="C28" s="162"/>
      <c r="D28" s="2" t="s">
        <v>248</v>
      </c>
      <c r="E28" s="160">
        <v>1</v>
      </c>
      <c r="F28" s="14"/>
      <c r="G28" s="14"/>
      <c r="H28" s="2"/>
      <c r="I28" s="2"/>
      <c r="J28" s="3"/>
      <c r="K28" s="3"/>
      <c r="L28" s="14"/>
      <c r="M28" s="14"/>
      <c r="N28" s="14"/>
      <c r="O28" s="14"/>
      <c r="P28" s="14"/>
      <c r="R28" s="161"/>
    </row>
    <row r="29" spans="1:18" s="23" customFormat="1" x14ac:dyDescent="0.2">
      <c r="A29" s="156"/>
      <c r="B29" s="117" t="s">
        <v>330</v>
      </c>
      <c r="C29" s="163"/>
      <c r="D29" s="101"/>
      <c r="E29" s="114"/>
      <c r="F29" s="114"/>
      <c r="G29" s="110"/>
      <c r="H29" s="101"/>
      <c r="I29" s="101"/>
      <c r="J29" s="110"/>
      <c r="K29" s="101"/>
      <c r="L29" s="114"/>
      <c r="M29" s="114"/>
      <c r="N29" s="114"/>
      <c r="O29" s="114"/>
      <c r="P29" s="114"/>
    </row>
    <row r="30" spans="1:18" s="23" customFormat="1" x14ac:dyDescent="0.2">
      <c r="A30" s="156">
        <f t="shared" si="0"/>
        <v>1</v>
      </c>
      <c r="B30" s="33" t="s">
        <v>317</v>
      </c>
      <c r="C30" s="163" t="s">
        <v>331</v>
      </c>
      <c r="D30" s="101" t="s">
        <v>30</v>
      </c>
      <c r="E30" s="114">
        <v>1</v>
      </c>
      <c r="F30" s="114"/>
      <c r="G30" s="110"/>
      <c r="H30" s="101"/>
      <c r="I30" s="101"/>
      <c r="J30" s="110"/>
      <c r="K30" s="101"/>
      <c r="L30" s="114"/>
      <c r="M30" s="114"/>
      <c r="N30" s="114"/>
      <c r="O30" s="114"/>
      <c r="P30" s="114"/>
    </row>
    <row r="31" spans="1:18" s="23" customFormat="1" x14ac:dyDescent="0.2">
      <c r="A31" s="156">
        <f t="shared" si="0"/>
        <v>2</v>
      </c>
      <c r="B31" s="33" t="s">
        <v>318</v>
      </c>
      <c r="C31" s="163" t="s">
        <v>332</v>
      </c>
      <c r="D31" s="101" t="s">
        <v>30</v>
      </c>
      <c r="E31" s="114">
        <v>4</v>
      </c>
      <c r="F31" s="114"/>
      <c r="G31" s="110"/>
      <c r="H31" s="110"/>
      <c r="I31" s="110"/>
      <c r="J31" s="110"/>
      <c r="K31" s="101"/>
      <c r="L31" s="114"/>
      <c r="M31" s="114"/>
      <c r="N31" s="114"/>
      <c r="O31" s="114"/>
      <c r="P31" s="114"/>
    </row>
    <row r="32" spans="1:18" s="23" customFormat="1" x14ac:dyDescent="0.2">
      <c r="A32" s="156">
        <f t="shared" si="0"/>
        <v>3</v>
      </c>
      <c r="B32" s="33" t="s">
        <v>320</v>
      </c>
      <c r="C32" s="163" t="s">
        <v>321</v>
      </c>
      <c r="D32" s="101" t="s">
        <v>30</v>
      </c>
      <c r="E32" s="114">
        <v>4</v>
      </c>
      <c r="F32" s="114"/>
      <c r="G32" s="110"/>
      <c r="H32" s="110"/>
      <c r="I32" s="110"/>
      <c r="J32" s="110"/>
      <c r="K32" s="101"/>
      <c r="L32" s="114"/>
      <c r="M32" s="114"/>
      <c r="N32" s="114"/>
      <c r="O32" s="114"/>
      <c r="P32" s="114"/>
    </row>
    <row r="33" spans="1:16" s="23" customFormat="1" x14ac:dyDescent="0.2">
      <c r="A33" s="156">
        <f t="shared" si="0"/>
        <v>4</v>
      </c>
      <c r="B33" s="33" t="s">
        <v>322</v>
      </c>
      <c r="C33" s="163" t="s">
        <v>333</v>
      </c>
      <c r="D33" s="101" t="s">
        <v>30</v>
      </c>
      <c r="E33" s="114">
        <v>4</v>
      </c>
      <c r="F33" s="114"/>
      <c r="G33" s="110"/>
      <c r="H33" s="110"/>
      <c r="I33" s="110"/>
      <c r="J33" s="110"/>
      <c r="K33" s="101"/>
      <c r="L33" s="114"/>
      <c r="M33" s="114"/>
      <c r="N33" s="114"/>
      <c r="O33" s="114"/>
      <c r="P33" s="114"/>
    </row>
    <row r="34" spans="1:16" s="23" customFormat="1" x14ac:dyDescent="0.2">
      <c r="A34" s="156">
        <f t="shared" si="0"/>
        <v>5</v>
      </c>
      <c r="B34" s="33" t="s">
        <v>323</v>
      </c>
      <c r="C34" s="163" t="s">
        <v>334</v>
      </c>
      <c r="D34" s="101" t="s">
        <v>30</v>
      </c>
      <c r="E34" s="114">
        <v>1</v>
      </c>
      <c r="F34" s="114"/>
      <c r="G34" s="110"/>
      <c r="H34" s="110"/>
      <c r="I34" s="110"/>
      <c r="J34" s="110"/>
      <c r="K34" s="101"/>
      <c r="L34" s="114"/>
      <c r="M34" s="114"/>
      <c r="N34" s="114"/>
      <c r="O34" s="114"/>
      <c r="P34" s="114"/>
    </row>
    <row r="35" spans="1:16" s="23" customFormat="1" x14ac:dyDescent="0.2">
      <c r="A35" s="156">
        <f t="shared" si="0"/>
        <v>6</v>
      </c>
      <c r="B35" s="33" t="s">
        <v>325</v>
      </c>
      <c r="C35" s="163"/>
      <c r="D35" s="101" t="s">
        <v>30</v>
      </c>
      <c r="E35" s="114">
        <v>1</v>
      </c>
      <c r="F35" s="114"/>
      <c r="G35" s="110"/>
      <c r="H35" s="110"/>
      <c r="I35" s="110"/>
      <c r="J35" s="110"/>
      <c r="K35" s="101"/>
      <c r="L35" s="114"/>
      <c r="M35" s="114"/>
      <c r="N35" s="114"/>
      <c r="O35" s="114"/>
      <c r="P35" s="114"/>
    </row>
    <row r="36" spans="1:16" s="23" customFormat="1" x14ac:dyDescent="0.2">
      <c r="A36" s="156">
        <f t="shared" si="0"/>
        <v>7</v>
      </c>
      <c r="B36" s="33" t="s">
        <v>326</v>
      </c>
      <c r="C36" s="163" t="s">
        <v>319</v>
      </c>
      <c r="D36" s="101" t="s">
        <v>30</v>
      </c>
      <c r="E36" s="114">
        <v>1</v>
      </c>
      <c r="F36" s="114"/>
      <c r="G36" s="110"/>
      <c r="H36" s="110"/>
      <c r="I36" s="110"/>
      <c r="J36" s="110"/>
      <c r="K36" s="101"/>
      <c r="L36" s="114"/>
      <c r="M36" s="114"/>
      <c r="N36" s="114"/>
      <c r="O36" s="114"/>
      <c r="P36" s="114"/>
    </row>
    <row r="37" spans="1:16" s="23" customFormat="1" x14ac:dyDescent="0.2">
      <c r="A37" s="156">
        <f t="shared" si="0"/>
        <v>8</v>
      </c>
      <c r="B37" s="33" t="s">
        <v>327</v>
      </c>
      <c r="C37" s="163" t="s">
        <v>324</v>
      </c>
      <c r="D37" s="101" t="s">
        <v>30</v>
      </c>
      <c r="E37" s="114">
        <v>1</v>
      </c>
      <c r="F37" s="114"/>
      <c r="G37" s="110"/>
      <c r="H37" s="110"/>
      <c r="I37" s="110"/>
      <c r="J37" s="110"/>
      <c r="K37" s="101"/>
      <c r="L37" s="114"/>
      <c r="M37" s="114"/>
      <c r="N37" s="114"/>
      <c r="O37" s="114"/>
      <c r="P37" s="114"/>
    </row>
    <row r="38" spans="1:16" s="23" customFormat="1" x14ac:dyDescent="0.2">
      <c r="A38" s="156">
        <f t="shared" si="0"/>
        <v>9</v>
      </c>
      <c r="B38" s="33" t="s">
        <v>328</v>
      </c>
      <c r="C38" s="163" t="s">
        <v>324</v>
      </c>
      <c r="D38" s="101" t="s">
        <v>30</v>
      </c>
      <c r="E38" s="114">
        <v>1</v>
      </c>
      <c r="F38" s="114"/>
      <c r="G38" s="110"/>
      <c r="H38" s="110"/>
      <c r="I38" s="110"/>
      <c r="J38" s="110"/>
      <c r="K38" s="101"/>
      <c r="L38" s="114"/>
      <c r="M38" s="114"/>
      <c r="N38" s="114"/>
      <c r="O38" s="114"/>
      <c r="P38" s="114"/>
    </row>
    <row r="39" spans="1:16" s="23" customFormat="1" x14ac:dyDescent="0.2">
      <c r="A39" s="156">
        <f t="shared" si="0"/>
        <v>10</v>
      </c>
      <c r="B39" s="33" t="s">
        <v>272</v>
      </c>
      <c r="C39" s="163" t="s">
        <v>319</v>
      </c>
      <c r="D39" s="101" t="s">
        <v>31</v>
      </c>
      <c r="E39" s="114">
        <v>6</v>
      </c>
      <c r="F39" s="114"/>
      <c r="G39" s="110"/>
      <c r="H39" s="101"/>
      <c r="I39" s="110"/>
      <c r="J39" s="110"/>
      <c r="K39" s="101"/>
      <c r="L39" s="114"/>
      <c r="M39" s="114"/>
      <c r="N39" s="114"/>
      <c r="O39" s="114"/>
      <c r="P39" s="114"/>
    </row>
    <row r="40" spans="1:16" s="23" customFormat="1" x14ac:dyDescent="0.2">
      <c r="A40" s="156">
        <f t="shared" si="0"/>
        <v>11</v>
      </c>
      <c r="B40" s="33" t="s">
        <v>329</v>
      </c>
      <c r="C40" s="163" t="s">
        <v>335</v>
      </c>
      <c r="D40" s="101" t="s">
        <v>31</v>
      </c>
      <c r="E40" s="114">
        <v>6</v>
      </c>
      <c r="F40" s="114"/>
      <c r="G40" s="110"/>
      <c r="H40" s="101"/>
      <c r="I40" s="110"/>
      <c r="J40" s="110"/>
      <c r="K40" s="101"/>
      <c r="L40" s="114"/>
      <c r="M40" s="114"/>
      <c r="N40" s="114"/>
      <c r="O40" s="114"/>
      <c r="P40" s="114"/>
    </row>
    <row r="41" spans="1:16" s="23" customFormat="1" x14ac:dyDescent="0.2">
      <c r="A41" s="156">
        <f t="shared" si="0"/>
        <v>12</v>
      </c>
      <c r="B41" s="33" t="s">
        <v>47</v>
      </c>
      <c r="C41" s="163"/>
      <c r="D41" s="101" t="s">
        <v>248</v>
      </c>
      <c r="E41" s="114">
        <v>1</v>
      </c>
      <c r="F41" s="114"/>
      <c r="G41" s="110"/>
      <c r="H41" s="110"/>
      <c r="I41" s="110"/>
      <c r="J41" s="110"/>
      <c r="K41" s="101"/>
      <c r="L41" s="114"/>
      <c r="M41" s="114"/>
      <c r="N41" s="114"/>
      <c r="O41" s="114"/>
      <c r="P41" s="114"/>
    </row>
    <row r="42" spans="1:16" s="23" customFormat="1" x14ac:dyDescent="0.2">
      <c r="A42" s="156">
        <f t="shared" si="0"/>
        <v>13</v>
      </c>
      <c r="B42" s="33" t="s">
        <v>104</v>
      </c>
      <c r="C42" s="163"/>
      <c r="D42" s="101" t="s">
        <v>248</v>
      </c>
      <c r="E42" s="114">
        <v>1</v>
      </c>
      <c r="F42" s="114"/>
      <c r="G42" s="110"/>
      <c r="H42" s="110"/>
      <c r="I42" s="110"/>
      <c r="J42" s="110"/>
      <c r="K42" s="101"/>
      <c r="L42" s="114"/>
      <c r="M42" s="114"/>
      <c r="N42" s="114"/>
      <c r="O42" s="114"/>
      <c r="P42" s="114"/>
    </row>
    <row r="43" spans="1:16" x14ac:dyDescent="0.2">
      <c r="A43" s="7"/>
      <c r="B43" s="158" t="s">
        <v>129</v>
      </c>
      <c r="C43" s="158"/>
      <c r="D43" s="6"/>
      <c r="E43" s="6"/>
      <c r="F43" s="2"/>
      <c r="G43" s="3"/>
      <c r="H43" s="7"/>
      <c r="I43" s="7"/>
      <c r="J43" s="7"/>
      <c r="K43" s="7"/>
      <c r="L43" s="14"/>
      <c r="M43" s="14"/>
      <c r="N43" s="14"/>
      <c r="O43" s="14"/>
      <c r="P43" s="14"/>
    </row>
    <row r="44" spans="1:16" x14ac:dyDescent="0.2">
      <c r="A44" s="7"/>
      <c r="B44" s="164" t="s">
        <v>130</v>
      </c>
      <c r="C44" s="164"/>
      <c r="D44" s="159"/>
      <c r="E44" s="6"/>
      <c r="F44" s="2"/>
      <c r="G44" s="3"/>
      <c r="H44" s="7"/>
      <c r="I44" s="7"/>
      <c r="J44" s="7"/>
      <c r="K44" s="7"/>
      <c r="L44" s="14"/>
      <c r="M44" s="2"/>
      <c r="N44" s="3"/>
      <c r="O44" s="2"/>
      <c r="P44" s="3"/>
    </row>
    <row r="45" spans="1:16" x14ac:dyDescent="0.2">
      <c r="A45" s="7"/>
      <c r="B45" s="34" t="s">
        <v>131</v>
      </c>
      <c r="C45" s="34"/>
      <c r="D45" s="6"/>
      <c r="E45" s="6"/>
      <c r="F45" s="2"/>
      <c r="G45" s="3"/>
      <c r="H45" s="7"/>
      <c r="I45" s="7"/>
      <c r="J45" s="7"/>
      <c r="K45" s="7"/>
      <c r="L45" s="14"/>
      <c r="M45" s="14"/>
      <c r="N45" s="14"/>
      <c r="O45" s="14"/>
      <c r="P45" s="14"/>
    </row>
    <row r="46" spans="1:16" x14ac:dyDescent="0.2">
      <c r="E46" s="40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</row>
    <row r="47" spans="1:16" x14ac:dyDescent="0.2">
      <c r="E47" s="40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</row>
    <row r="48" spans="1:16" x14ac:dyDescent="0.2">
      <c r="E48" s="40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</row>
    <row r="49" spans="2:15" s="23" customFormat="1" ht="18" x14ac:dyDescent="0.2">
      <c r="B49" s="91" t="s">
        <v>352</v>
      </c>
      <c r="D49" s="149"/>
      <c r="F49" s="91" t="s">
        <v>353</v>
      </c>
      <c r="G49" s="91"/>
      <c r="H49" s="149"/>
      <c r="I49" s="149"/>
      <c r="J49" s="150"/>
      <c r="K49" s="150"/>
      <c r="L49" s="150"/>
      <c r="M49" s="150"/>
      <c r="N49" s="150"/>
      <c r="O49" s="150"/>
    </row>
    <row r="50" spans="2:15" s="23" customFormat="1" ht="18" x14ac:dyDescent="0.2">
      <c r="B50" s="151" t="s">
        <v>138</v>
      </c>
      <c r="D50" s="152"/>
      <c r="E50" s="150"/>
      <c r="F50" s="153"/>
      <c r="G50" s="153"/>
      <c r="J50" s="151" t="s">
        <v>138</v>
      </c>
      <c r="K50" s="150"/>
      <c r="L50" s="154"/>
      <c r="M50" s="154"/>
      <c r="N50" s="154"/>
      <c r="O50" s="150"/>
    </row>
    <row r="51" spans="2:15" s="23" customFormat="1" x14ac:dyDescent="0.2">
      <c r="B51" s="151"/>
      <c r="D51" s="152"/>
      <c r="E51" s="150"/>
      <c r="H51" s="155"/>
      <c r="I51" s="155"/>
      <c r="J51" s="150"/>
      <c r="K51" s="150"/>
      <c r="L51" s="154"/>
      <c r="M51" s="154"/>
      <c r="N51" s="154"/>
      <c r="O51" s="150"/>
    </row>
    <row r="52" spans="2:15" s="23" customFormat="1" x14ac:dyDescent="0.2">
      <c r="B52" s="91" t="s">
        <v>354</v>
      </c>
      <c r="D52" s="155"/>
      <c r="E52" s="150"/>
      <c r="F52" s="91" t="s">
        <v>355</v>
      </c>
      <c r="G52" s="91"/>
      <c r="H52" s="150"/>
      <c r="I52" s="150"/>
      <c r="J52" s="150"/>
      <c r="K52" s="150"/>
      <c r="L52" s="154"/>
      <c r="M52" s="154"/>
      <c r="N52" s="154"/>
      <c r="O52" s="150"/>
    </row>
  </sheetData>
  <mergeCells count="20">
    <mergeCell ref="L12:L14"/>
    <mergeCell ref="M12:M14"/>
    <mergeCell ref="N12:N14"/>
    <mergeCell ref="O12:O14"/>
    <mergeCell ref="A1:P1"/>
    <mergeCell ref="A2:P2"/>
    <mergeCell ref="M8:N8"/>
    <mergeCell ref="A11:A14"/>
    <mergeCell ref="D11:D14"/>
    <mergeCell ref="E11:E14"/>
    <mergeCell ref="F11:K11"/>
    <mergeCell ref="L11:P11"/>
    <mergeCell ref="F12:F14"/>
    <mergeCell ref="P12:P14"/>
    <mergeCell ref="G12:G14"/>
    <mergeCell ref="H12:H14"/>
    <mergeCell ref="I12:I14"/>
    <mergeCell ref="J12:J14"/>
    <mergeCell ref="K12:K14"/>
    <mergeCell ref="B11:C14"/>
  </mergeCells>
  <phoneticPr fontId="2" type="noConversion"/>
  <pageMargins left="0.48" right="0.43" top="1" bottom="1" header="0.5" footer="0.5"/>
  <pageSetup paperSize="9" orientation="landscape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62"/>
  <sheetViews>
    <sheetView showZeros="0" topLeftCell="A37" workbookViewId="0">
      <selection activeCell="I23" sqref="I23"/>
    </sheetView>
  </sheetViews>
  <sheetFormatPr defaultColWidth="8.85546875" defaultRowHeight="12.75" x14ac:dyDescent="0.2"/>
  <cols>
    <col min="1" max="1" width="4" style="173" customWidth="1"/>
    <col min="2" max="2" width="50.28515625" style="169" customWidth="1"/>
    <col min="3" max="3" width="5.85546875" style="152" customWidth="1"/>
    <col min="4" max="4" width="6.140625" style="152" customWidth="1"/>
    <col min="5" max="6" width="6" style="173" customWidth="1"/>
    <col min="7" max="9" width="7.140625" style="173" customWidth="1"/>
    <col min="10" max="10" width="8.5703125" style="173" customWidth="1"/>
    <col min="11" max="13" width="7.42578125" style="173" customWidth="1"/>
    <col min="14" max="14" width="8.140625" style="173" customWidth="1"/>
    <col min="15" max="15" width="9" style="173" customWidth="1"/>
    <col min="16" max="16" width="5.28515625" style="173" customWidth="1"/>
    <col min="17" max="16384" width="8.85546875" style="173"/>
  </cols>
  <sheetData>
    <row r="1" spans="1:16" s="166" customFormat="1" x14ac:dyDescent="0.2">
      <c r="A1" s="220" t="s">
        <v>224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65"/>
      <c r="O1" s="165"/>
    </row>
    <row r="2" spans="1:16" s="166" customFormat="1" x14ac:dyDescent="0.2">
      <c r="A2" s="220" t="s">
        <v>65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65"/>
      <c r="O2" s="165"/>
    </row>
    <row r="3" spans="1:16" s="166" customFormat="1" x14ac:dyDescent="0.2">
      <c r="A3" s="133" t="s">
        <v>133</v>
      </c>
      <c r="B3" s="167"/>
      <c r="C3" s="39"/>
      <c r="D3" s="39"/>
      <c r="E3" s="39"/>
      <c r="F3" s="39"/>
      <c r="G3" s="39"/>
      <c r="H3" s="39"/>
      <c r="I3" s="39"/>
      <c r="J3" s="39"/>
      <c r="K3" s="39"/>
      <c r="L3" s="39"/>
      <c r="M3" s="165"/>
      <c r="N3" s="165"/>
      <c r="O3" s="165"/>
    </row>
    <row r="4" spans="1:16" s="166" customFormat="1" x14ac:dyDescent="0.2">
      <c r="A4" s="4" t="s">
        <v>195</v>
      </c>
      <c r="B4" s="168"/>
      <c r="C4" s="39"/>
      <c r="D4" s="39"/>
      <c r="E4" s="39"/>
      <c r="F4" s="39"/>
      <c r="G4" s="39"/>
      <c r="H4" s="39"/>
      <c r="I4" s="39"/>
      <c r="J4" s="39"/>
      <c r="K4" s="39"/>
      <c r="L4" s="39"/>
      <c r="M4" s="165"/>
      <c r="N4" s="165"/>
      <c r="O4" s="165"/>
    </row>
    <row r="5" spans="1:16" s="166" customFormat="1" x14ac:dyDescent="0.2">
      <c r="A5" s="4" t="s">
        <v>108</v>
      </c>
      <c r="B5" s="168"/>
      <c r="C5" s="39"/>
      <c r="D5" s="39"/>
      <c r="E5" s="39"/>
      <c r="F5" s="39"/>
      <c r="G5" s="39"/>
      <c r="H5" s="39"/>
      <c r="I5" s="39"/>
      <c r="J5" s="39"/>
      <c r="K5" s="39"/>
      <c r="L5" s="39"/>
      <c r="M5" s="165"/>
      <c r="N5" s="165"/>
      <c r="O5" s="165"/>
    </row>
    <row r="6" spans="1:16" s="166" customFormat="1" x14ac:dyDescent="0.2">
      <c r="A6" s="4" t="s">
        <v>134</v>
      </c>
      <c r="B6" s="168"/>
      <c r="C6" s="39"/>
      <c r="D6" s="39"/>
      <c r="E6" s="39"/>
      <c r="F6" s="39"/>
      <c r="G6" s="39"/>
      <c r="H6" s="4" t="s">
        <v>39</v>
      </c>
      <c r="I6" s="4"/>
      <c r="J6" s="212"/>
      <c r="K6" s="211"/>
      <c r="L6" s="20" t="s">
        <v>99</v>
      </c>
      <c r="M6" s="165"/>
      <c r="N6" s="165"/>
      <c r="O6" s="165"/>
    </row>
    <row r="7" spans="1:16" s="166" customFormat="1" x14ac:dyDescent="0.2">
      <c r="A7" s="4" t="s">
        <v>343</v>
      </c>
      <c r="B7" s="39"/>
      <c r="C7" s="39"/>
      <c r="D7" s="4"/>
      <c r="E7" s="39"/>
      <c r="F7" s="39"/>
      <c r="G7" s="39"/>
      <c r="H7" s="54"/>
      <c r="I7" s="5" t="s">
        <v>139</v>
      </c>
      <c r="J7" s="141"/>
      <c r="K7" s="40"/>
      <c r="L7" s="4"/>
      <c r="M7" s="165"/>
      <c r="N7" s="165"/>
      <c r="O7" s="165"/>
    </row>
    <row r="8" spans="1:16" s="166" customFormat="1" x14ac:dyDescent="0.2">
      <c r="A8" s="4"/>
      <c r="B8" s="39"/>
      <c r="C8" s="39"/>
      <c r="D8" s="39"/>
      <c r="E8" s="39"/>
      <c r="F8" s="39"/>
      <c r="G8" s="39"/>
      <c r="H8" s="39"/>
      <c r="I8" s="39"/>
      <c r="J8" s="221"/>
      <c r="K8" s="221"/>
      <c r="L8" s="221"/>
      <c r="M8" s="165"/>
      <c r="N8" s="165"/>
      <c r="O8" s="165"/>
    </row>
    <row r="9" spans="1:16" x14ac:dyDescent="0.2">
      <c r="A9" s="4" t="s">
        <v>143</v>
      </c>
      <c r="C9" s="170"/>
      <c r="D9" s="170"/>
      <c r="E9" s="171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</row>
    <row r="10" spans="1:16" s="23" customFormat="1" x14ac:dyDescent="0.2">
      <c r="A10" s="209" t="s">
        <v>101</v>
      </c>
      <c r="B10" s="209" t="s">
        <v>40</v>
      </c>
      <c r="C10" s="209" t="s">
        <v>41</v>
      </c>
      <c r="D10" s="208" t="s">
        <v>42</v>
      </c>
      <c r="E10" s="210" t="s">
        <v>43</v>
      </c>
      <c r="F10" s="210"/>
      <c r="G10" s="210"/>
      <c r="H10" s="210"/>
      <c r="I10" s="210"/>
      <c r="J10" s="210"/>
      <c r="K10" s="210" t="s">
        <v>44</v>
      </c>
      <c r="L10" s="210"/>
      <c r="M10" s="210"/>
      <c r="N10" s="210"/>
      <c r="O10" s="210"/>
    </row>
    <row r="11" spans="1:16" s="23" customFormat="1" x14ac:dyDescent="0.2">
      <c r="A11" s="209"/>
      <c r="B11" s="209"/>
      <c r="C11" s="209"/>
      <c r="D11" s="208"/>
      <c r="E11" s="208" t="s">
        <v>45</v>
      </c>
      <c r="F11" s="208" t="s">
        <v>15</v>
      </c>
      <c r="G11" s="208" t="s">
        <v>16</v>
      </c>
      <c r="H11" s="208" t="s">
        <v>17</v>
      </c>
      <c r="I11" s="208" t="s">
        <v>18</v>
      </c>
      <c r="J11" s="208" t="s">
        <v>19</v>
      </c>
      <c r="K11" s="208" t="s">
        <v>20</v>
      </c>
      <c r="L11" s="208" t="s">
        <v>21</v>
      </c>
      <c r="M11" s="208" t="s">
        <v>22</v>
      </c>
      <c r="N11" s="208" t="s">
        <v>18</v>
      </c>
      <c r="O11" s="208" t="s">
        <v>23</v>
      </c>
    </row>
    <row r="12" spans="1:16" s="23" customFormat="1" x14ac:dyDescent="0.2">
      <c r="A12" s="209"/>
      <c r="B12" s="209"/>
      <c r="C12" s="209"/>
      <c r="D12" s="208"/>
      <c r="E12" s="208" t="s">
        <v>24</v>
      </c>
      <c r="F12" s="208" t="s">
        <v>25</v>
      </c>
      <c r="G12" s="208" t="s">
        <v>26</v>
      </c>
      <c r="H12" s="208"/>
      <c r="I12" s="208"/>
      <c r="J12" s="208"/>
      <c r="K12" s="208"/>
      <c r="L12" s="208" t="s">
        <v>26</v>
      </c>
      <c r="M12" s="208"/>
      <c r="N12" s="208"/>
      <c r="O12" s="208"/>
    </row>
    <row r="13" spans="1:16" s="23" customFormat="1" x14ac:dyDescent="0.2">
      <c r="A13" s="209"/>
      <c r="B13" s="209"/>
      <c r="C13" s="209"/>
      <c r="D13" s="208"/>
      <c r="E13" s="208" t="s">
        <v>27</v>
      </c>
      <c r="F13" s="208" t="s">
        <v>28</v>
      </c>
      <c r="G13" s="208" t="s">
        <v>98</v>
      </c>
      <c r="H13" s="208" t="s">
        <v>99</v>
      </c>
      <c r="I13" s="208" t="s">
        <v>99</v>
      </c>
      <c r="J13" s="208" t="s">
        <v>99</v>
      </c>
      <c r="K13" s="208" t="s">
        <v>100</v>
      </c>
      <c r="L13" s="208" t="s">
        <v>98</v>
      </c>
      <c r="M13" s="208" t="s">
        <v>99</v>
      </c>
      <c r="N13" s="208" t="s">
        <v>99</v>
      </c>
      <c r="O13" s="208"/>
    </row>
    <row r="14" spans="1:16" x14ac:dyDescent="0.2">
      <c r="A14" s="24"/>
      <c r="B14" s="174" t="s">
        <v>84</v>
      </c>
      <c r="C14" s="25"/>
      <c r="D14" s="2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72"/>
    </row>
    <row r="15" spans="1:16" ht="25.5" x14ac:dyDescent="0.2">
      <c r="A15" s="175">
        <v>1</v>
      </c>
      <c r="B15" s="113" t="s">
        <v>336</v>
      </c>
      <c r="C15" s="2" t="s">
        <v>30</v>
      </c>
      <c r="D15" s="3">
        <v>1</v>
      </c>
      <c r="E15" s="14"/>
      <c r="F15" s="14"/>
      <c r="G15" s="3"/>
      <c r="H15" s="3"/>
      <c r="I15" s="3"/>
      <c r="J15" s="2"/>
      <c r="K15" s="2"/>
      <c r="L15" s="14"/>
      <c r="M15" s="14"/>
      <c r="N15" s="14"/>
      <c r="O15" s="14"/>
      <c r="P15" s="172"/>
    </row>
    <row r="16" spans="1:16" x14ac:dyDescent="0.2">
      <c r="A16" s="175">
        <f>A15+1</f>
        <v>2</v>
      </c>
      <c r="B16" s="113" t="s">
        <v>249</v>
      </c>
      <c r="C16" s="2" t="s">
        <v>30</v>
      </c>
      <c r="D16" s="3">
        <v>1</v>
      </c>
      <c r="E16" s="14"/>
      <c r="F16" s="14"/>
      <c r="G16" s="3"/>
      <c r="H16" s="3"/>
      <c r="I16" s="3"/>
      <c r="J16" s="2"/>
      <c r="K16" s="2"/>
      <c r="L16" s="14"/>
      <c r="M16" s="14"/>
      <c r="N16" s="14"/>
      <c r="O16" s="14"/>
      <c r="P16" s="172"/>
    </row>
    <row r="17" spans="1:16" x14ac:dyDescent="0.2">
      <c r="A17" s="175">
        <f t="shared" ref="A17:A52" si="0">A16+1</f>
        <v>3</v>
      </c>
      <c r="B17" s="113" t="s">
        <v>250</v>
      </c>
      <c r="C17" s="2" t="s">
        <v>30</v>
      </c>
      <c r="D17" s="3">
        <v>1</v>
      </c>
      <c r="E17" s="14"/>
      <c r="F17" s="14"/>
      <c r="G17" s="3"/>
      <c r="H17" s="3"/>
      <c r="I17" s="3"/>
      <c r="J17" s="2"/>
      <c r="K17" s="2"/>
      <c r="L17" s="14"/>
      <c r="M17" s="14"/>
      <c r="N17" s="14"/>
      <c r="O17" s="14"/>
      <c r="P17" s="172"/>
    </row>
    <row r="18" spans="1:16" x14ac:dyDescent="0.2">
      <c r="A18" s="175">
        <f t="shared" si="0"/>
        <v>4</v>
      </c>
      <c r="B18" s="122" t="s">
        <v>117</v>
      </c>
      <c r="C18" s="2" t="s">
        <v>30</v>
      </c>
      <c r="D18" s="3">
        <v>2</v>
      </c>
      <c r="E18" s="14"/>
      <c r="F18" s="14"/>
      <c r="G18" s="3"/>
      <c r="H18" s="3"/>
      <c r="I18" s="3"/>
      <c r="J18" s="2"/>
      <c r="K18" s="2"/>
      <c r="L18" s="14"/>
      <c r="M18" s="14"/>
      <c r="N18" s="14"/>
      <c r="O18" s="14"/>
      <c r="P18" s="172"/>
    </row>
    <row r="19" spans="1:16" x14ac:dyDescent="0.2">
      <c r="A19" s="175">
        <f t="shared" si="0"/>
        <v>5</v>
      </c>
      <c r="B19" s="113" t="s">
        <v>251</v>
      </c>
      <c r="C19" s="2" t="s">
        <v>30</v>
      </c>
      <c r="D19" s="3">
        <v>2</v>
      </c>
      <c r="E19" s="14"/>
      <c r="F19" s="14"/>
      <c r="G19" s="3"/>
      <c r="H19" s="3"/>
      <c r="I19" s="3"/>
      <c r="J19" s="2"/>
      <c r="K19" s="2"/>
      <c r="L19" s="14"/>
      <c r="M19" s="14"/>
      <c r="N19" s="14"/>
      <c r="O19" s="14"/>
      <c r="P19" s="172"/>
    </row>
    <row r="20" spans="1:16" x14ac:dyDescent="0.2">
      <c r="A20" s="175">
        <f t="shared" si="0"/>
        <v>6</v>
      </c>
      <c r="B20" s="122" t="s">
        <v>252</v>
      </c>
      <c r="C20" s="2" t="s">
        <v>30</v>
      </c>
      <c r="D20" s="3">
        <v>4</v>
      </c>
      <c r="E20" s="14"/>
      <c r="F20" s="14"/>
      <c r="G20" s="3"/>
      <c r="H20" s="3"/>
      <c r="I20" s="3"/>
      <c r="J20" s="2"/>
      <c r="K20" s="2"/>
      <c r="L20" s="14"/>
      <c r="M20" s="14"/>
      <c r="N20" s="14"/>
      <c r="O20" s="14"/>
      <c r="P20" s="172"/>
    </row>
    <row r="21" spans="1:16" x14ac:dyDescent="0.2">
      <c r="A21" s="175">
        <f t="shared" si="0"/>
        <v>7</v>
      </c>
      <c r="B21" s="176" t="s">
        <v>253</v>
      </c>
      <c r="C21" s="2" t="s">
        <v>30</v>
      </c>
      <c r="D21" s="3">
        <v>4</v>
      </c>
      <c r="E21" s="14"/>
      <c r="F21" s="14"/>
      <c r="G21" s="3"/>
      <c r="H21" s="2"/>
      <c r="I21" s="3"/>
      <c r="J21" s="2"/>
      <c r="K21" s="2"/>
      <c r="L21" s="14"/>
      <c r="M21" s="14"/>
      <c r="N21" s="14"/>
      <c r="O21" s="14"/>
      <c r="P21" s="172"/>
    </row>
    <row r="22" spans="1:16" x14ac:dyDescent="0.2">
      <c r="A22" s="175">
        <f t="shared" si="0"/>
        <v>8</v>
      </c>
      <c r="B22" s="122" t="s">
        <v>254</v>
      </c>
      <c r="C22" s="2" t="s">
        <v>30</v>
      </c>
      <c r="D22" s="3">
        <v>4</v>
      </c>
      <c r="E22" s="14"/>
      <c r="F22" s="14"/>
      <c r="G22" s="3"/>
      <c r="H22" s="2"/>
      <c r="I22" s="3"/>
      <c r="J22" s="2"/>
      <c r="K22" s="2"/>
      <c r="L22" s="14"/>
      <c r="M22" s="14"/>
      <c r="N22" s="14"/>
      <c r="O22" s="14"/>
      <c r="P22" s="172"/>
    </row>
    <row r="23" spans="1:16" x14ac:dyDescent="0.2">
      <c r="A23" s="175">
        <f t="shared" si="0"/>
        <v>9</v>
      </c>
      <c r="B23" s="176" t="s">
        <v>255</v>
      </c>
      <c r="C23" s="2" t="s">
        <v>30</v>
      </c>
      <c r="D23" s="3">
        <v>12</v>
      </c>
      <c r="E23" s="14"/>
      <c r="F23" s="14"/>
      <c r="G23" s="3"/>
      <c r="H23" s="3"/>
      <c r="I23" s="3"/>
      <c r="J23" s="2"/>
      <c r="K23" s="2"/>
      <c r="L23" s="14"/>
      <c r="M23" s="14"/>
      <c r="N23" s="14"/>
      <c r="O23" s="14"/>
      <c r="P23" s="172"/>
    </row>
    <row r="24" spans="1:16" x14ac:dyDescent="0.2">
      <c r="A24" s="175">
        <f t="shared" si="0"/>
        <v>10</v>
      </c>
      <c r="B24" s="176" t="s">
        <v>7</v>
      </c>
      <c r="C24" s="2" t="s">
        <v>31</v>
      </c>
      <c r="D24" s="3">
        <v>8</v>
      </c>
      <c r="E24" s="14"/>
      <c r="F24" s="14"/>
      <c r="G24" s="3"/>
      <c r="H24" s="2"/>
      <c r="I24" s="3"/>
      <c r="J24" s="2"/>
      <c r="K24" s="2"/>
      <c r="L24" s="14"/>
      <c r="M24" s="14"/>
      <c r="N24" s="14"/>
      <c r="O24" s="14"/>
      <c r="P24" s="172"/>
    </row>
    <row r="25" spans="1:16" x14ac:dyDescent="0.2">
      <c r="A25" s="175">
        <f t="shared" si="0"/>
        <v>11</v>
      </c>
      <c r="B25" s="122" t="s">
        <v>8</v>
      </c>
      <c r="C25" s="2" t="s">
        <v>31</v>
      </c>
      <c r="D25" s="177">
        <v>10</v>
      </c>
      <c r="E25" s="14"/>
      <c r="F25" s="14"/>
      <c r="G25" s="3"/>
      <c r="H25" s="38"/>
      <c r="I25" s="3"/>
      <c r="J25" s="2"/>
      <c r="K25" s="2"/>
      <c r="L25" s="14"/>
      <c r="M25" s="14"/>
      <c r="N25" s="14"/>
      <c r="O25" s="14"/>
      <c r="P25" s="172"/>
    </row>
    <row r="26" spans="1:16" x14ac:dyDescent="0.2">
      <c r="A26" s="175">
        <f t="shared" si="0"/>
        <v>12</v>
      </c>
      <c r="B26" s="122" t="s">
        <v>9</v>
      </c>
      <c r="C26" s="38" t="s">
        <v>31</v>
      </c>
      <c r="D26" s="177">
        <v>35</v>
      </c>
      <c r="E26" s="14"/>
      <c r="F26" s="14"/>
      <c r="G26" s="3"/>
      <c r="H26" s="38"/>
      <c r="I26" s="3"/>
      <c r="J26" s="2"/>
      <c r="K26" s="2"/>
      <c r="L26" s="14"/>
      <c r="M26" s="14"/>
      <c r="N26" s="14"/>
      <c r="O26" s="14"/>
      <c r="P26" s="172"/>
    </row>
    <row r="27" spans="1:16" x14ac:dyDescent="0.2">
      <c r="A27" s="175">
        <f t="shared" si="0"/>
        <v>13</v>
      </c>
      <c r="B27" s="122" t="s">
        <v>10</v>
      </c>
      <c r="C27" s="38" t="s">
        <v>31</v>
      </c>
      <c r="D27" s="110">
        <v>8</v>
      </c>
      <c r="E27" s="14"/>
      <c r="F27" s="14"/>
      <c r="G27" s="3"/>
      <c r="H27" s="110"/>
      <c r="I27" s="3"/>
      <c r="J27" s="2"/>
      <c r="K27" s="2"/>
      <c r="L27" s="14"/>
      <c r="M27" s="14"/>
      <c r="N27" s="14"/>
      <c r="O27" s="14"/>
      <c r="P27" s="172"/>
    </row>
    <row r="28" spans="1:16" x14ac:dyDescent="0.2">
      <c r="A28" s="175">
        <f t="shared" si="0"/>
        <v>14</v>
      </c>
      <c r="B28" s="122" t="s">
        <v>11</v>
      </c>
      <c r="C28" s="2" t="s">
        <v>31</v>
      </c>
      <c r="D28" s="3">
        <v>33</v>
      </c>
      <c r="E28" s="14"/>
      <c r="F28" s="14"/>
      <c r="G28" s="3"/>
      <c r="H28" s="110"/>
      <c r="I28" s="3"/>
      <c r="J28" s="2"/>
      <c r="K28" s="2"/>
      <c r="L28" s="14"/>
      <c r="M28" s="14"/>
      <c r="N28" s="14"/>
      <c r="O28" s="14"/>
      <c r="P28" s="172"/>
    </row>
    <row r="29" spans="1:16" x14ac:dyDescent="0.2">
      <c r="A29" s="175">
        <f t="shared" si="0"/>
        <v>15</v>
      </c>
      <c r="B29" s="122" t="s">
        <v>12</v>
      </c>
      <c r="C29" s="2" t="s">
        <v>31</v>
      </c>
      <c r="D29" s="3">
        <v>8</v>
      </c>
      <c r="E29" s="14"/>
      <c r="F29" s="14"/>
      <c r="G29" s="3"/>
      <c r="H29" s="27"/>
      <c r="I29" s="3"/>
      <c r="J29" s="2"/>
      <c r="K29" s="2"/>
      <c r="L29" s="14"/>
      <c r="M29" s="14"/>
      <c r="N29" s="14"/>
      <c r="O29" s="14"/>
      <c r="P29" s="172"/>
    </row>
    <row r="30" spans="1:16" x14ac:dyDescent="0.2">
      <c r="A30" s="175">
        <f t="shared" si="0"/>
        <v>16</v>
      </c>
      <c r="B30" s="122" t="s">
        <v>256</v>
      </c>
      <c r="C30" s="2" t="s">
        <v>31</v>
      </c>
      <c r="D30" s="3">
        <v>13</v>
      </c>
      <c r="E30" s="14"/>
      <c r="F30" s="14"/>
      <c r="G30" s="3"/>
      <c r="H30" s="3"/>
      <c r="I30" s="3"/>
      <c r="J30" s="2"/>
      <c r="K30" s="2"/>
      <c r="L30" s="14"/>
      <c r="M30" s="14"/>
      <c r="N30" s="14"/>
      <c r="O30" s="14"/>
      <c r="P30" s="172"/>
    </row>
    <row r="31" spans="1:16" x14ac:dyDescent="0.2">
      <c r="A31" s="175">
        <f t="shared" si="0"/>
        <v>17</v>
      </c>
      <c r="B31" s="113" t="s">
        <v>13</v>
      </c>
      <c r="C31" s="178" t="s">
        <v>31</v>
      </c>
      <c r="D31" s="3">
        <v>21</v>
      </c>
      <c r="E31" s="14"/>
      <c r="F31" s="14"/>
      <c r="G31" s="3"/>
      <c r="H31" s="3"/>
      <c r="I31" s="3"/>
      <c r="J31" s="2"/>
      <c r="K31" s="2"/>
      <c r="L31" s="14"/>
      <c r="M31" s="14"/>
      <c r="N31" s="14"/>
      <c r="O31" s="14"/>
      <c r="P31" s="172"/>
    </row>
    <row r="32" spans="1:16" x14ac:dyDescent="0.2">
      <c r="A32" s="175">
        <f t="shared" si="0"/>
        <v>18</v>
      </c>
      <c r="B32" s="113" t="s">
        <v>257</v>
      </c>
      <c r="C32" s="178" t="s">
        <v>31</v>
      </c>
      <c r="D32" s="3">
        <v>26</v>
      </c>
      <c r="E32" s="14"/>
      <c r="F32" s="14"/>
      <c r="G32" s="3"/>
      <c r="H32" s="3"/>
      <c r="I32" s="3"/>
      <c r="J32" s="2"/>
      <c r="K32" s="2"/>
      <c r="L32" s="14"/>
      <c r="M32" s="14"/>
      <c r="N32" s="14"/>
      <c r="O32" s="14"/>
      <c r="P32" s="172"/>
    </row>
    <row r="33" spans="1:20" x14ac:dyDescent="0.2">
      <c r="A33" s="175">
        <f t="shared" si="0"/>
        <v>19</v>
      </c>
      <c r="B33" s="113" t="s">
        <v>258</v>
      </c>
      <c r="C33" s="178" t="s">
        <v>31</v>
      </c>
      <c r="D33" s="3">
        <v>14</v>
      </c>
      <c r="E33" s="14"/>
      <c r="F33" s="14"/>
      <c r="G33" s="3"/>
      <c r="H33" s="3"/>
      <c r="I33" s="3"/>
      <c r="J33" s="2"/>
      <c r="K33" s="2"/>
      <c r="L33" s="14"/>
      <c r="M33" s="14"/>
      <c r="N33" s="14"/>
      <c r="O33" s="14"/>
      <c r="P33" s="172"/>
    </row>
    <row r="34" spans="1:20" x14ac:dyDescent="0.2">
      <c r="A34" s="175">
        <f t="shared" si="0"/>
        <v>20</v>
      </c>
      <c r="B34" s="179" t="s">
        <v>259</v>
      </c>
      <c r="C34" s="178" t="s">
        <v>31</v>
      </c>
      <c r="D34" s="3">
        <v>5</v>
      </c>
      <c r="E34" s="14"/>
      <c r="F34" s="14"/>
      <c r="G34" s="3"/>
      <c r="H34" s="3"/>
      <c r="I34" s="3"/>
      <c r="J34" s="2"/>
      <c r="K34" s="2"/>
      <c r="L34" s="14"/>
      <c r="M34" s="14"/>
      <c r="N34" s="14"/>
      <c r="O34" s="14"/>
    </row>
    <row r="35" spans="1:20" x14ac:dyDescent="0.2">
      <c r="A35" s="175">
        <f t="shared" si="0"/>
        <v>21</v>
      </c>
      <c r="B35" s="8" t="s">
        <v>260</v>
      </c>
      <c r="C35" s="178" t="s">
        <v>30</v>
      </c>
      <c r="D35" s="3">
        <v>2</v>
      </c>
      <c r="E35" s="14"/>
      <c r="F35" s="14"/>
      <c r="G35" s="3"/>
      <c r="H35" s="3"/>
      <c r="I35" s="3"/>
      <c r="J35" s="2"/>
      <c r="K35" s="2"/>
      <c r="L35" s="14"/>
      <c r="M35" s="14"/>
      <c r="N35" s="14"/>
      <c r="O35" s="14"/>
      <c r="P35" s="4"/>
      <c r="Q35" s="4"/>
      <c r="R35" s="4"/>
      <c r="S35" s="4"/>
      <c r="T35" s="4"/>
    </row>
    <row r="36" spans="1:20" x14ac:dyDescent="0.2">
      <c r="A36" s="175">
        <f t="shared" si="0"/>
        <v>22</v>
      </c>
      <c r="B36" s="122" t="s">
        <v>261</v>
      </c>
      <c r="C36" s="178" t="s">
        <v>30</v>
      </c>
      <c r="D36" s="3">
        <v>2</v>
      </c>
      <c r="E36" s="14"/>
      <c r="F36" s="14"/>
      <c r="G36" s="3"/>
      <c r="H36" s="3"/>
      <c r="I36" s="3"/>
      <c r="J36" s="2"/>
      <c r="K36" s="2"/>
      <c r="L36" s="14"/>
      <c r="M36" s="14"/>
      <c r="N36" s="14"/>
      <c r="O36" s="14"/>
      <c r="P36" s="4"/>
      <c r="Q36" s="4"/>
      <c r="R36" s="4"/>
      <c r="S36" s="4"/>
      <c r="T36" s="4"/>
    </row>
    <row r="37" spans="1:20" x14ac:dyDescent="0.2">
      <c r="A37" s="175">
        <f t="shared" si="0"/>
        <v>23</v>
      </c>
      <c r="B37" s="122" t="s">
        <v>262</v>
      </c>
      <c r="C37" s="178" t="s">
        <v>148</v>
      </c>
      <c r="D37" s="3">
        <v>20</v>
      </c>
      <c r="E37" s="14"/>
      <c r="F37" s="14"/>
      <c r="G37" s="3"/>
      <c r="H37" s="3"/>
      <c r="I37" s="3"/>
      <c r="J37" s="2"/>
      <c r="K37" s="2"/>
      <c r="L37" s="14"/>
      <c r="M37" s="14"/>
      <c r="N37" s="14"/>
      <c r="O37" s="14"/>
      <c r="P37" s="4"/>
      <c r="Q37" s="4"/>
      <c r="R37" s="4"/>
      <c r="S37" s="4"/>
      <c r="T37" s="4"/>
    </row>
    <row r="38" spans="1:20" x14ac:dyDescent="0.2">
      <c r="A38" s="175">
        <f t="shared" si="0"/>
        <v>24</v>
      </c>
      <c r="B38" s="176" t="s">
        <v>263</v>
      </c>
      <c r="C38" s="178" t="s">
        <v>148</v>
      </c>
      <c r="D38" s="3">
        <v>22</v>
      </c>
      <c r="E38" s="14"/>
      <c r="F38" s="14"/>
      <c r="G38" s="3"/>
      <c r="H38" s="3"/>
      <c r="I38" s="3"/>
      <c r="J38" s="2"/>
      <c r="K38" s="2"/>
      <c r="L38" s="14"/>
      <c r="M38" s="14"/>
      <c r="N38" s="14"/>
      <c r="O38" s="14"/>
      <c r="P38" s="4"/>
      <c r="Q38" s="4"/>
      <c r="R38" s="4"/>
      <c r="S38" s="4"/>
      <c r="T38" s="4"/>
    </row>
    <row r="39" spans="1:20" x14ac:dyDescent="0.2">
      <c r="A39" s="175">
        <f t="shared" si="0"/>
        <v>25</v>
      </c>
      <c r="B39" s="122" t="s">
        <v>264</v>
      </c>
      <c r="C39" s="178" t="s">
        <v>276</v>
      </c>
      <c r="D39" s="3">
        <v>25</v>
      </c>
      <c r="E39" s="14"/>
      <c r="F39" s="14"/>
      <c r="G39" s="3"/>
      <c r="H39" s="3"/>
      <c r="I39" s="3"/>
      <c r="J39" s="2"/>
      <c r="K39" s="2"/>
      <c r="L39" s="14"/>
      <c r="M39" s="14"/>
      <c r="N39" s="14"/>
      <c r="O39" s="14"/>
      <c r="P39" s="4"/>
      <c r="Q39" s="4"/>
      <c r="R39" s="4"/>
      <c r="S39" s="4"/>
      <c r="T39" s="4"/>
    </row>
    <row r="40" spans="1:20" x14ac:dyDescent="0.2">
      <c r="A40" s="175">
        <f t="shared" si="0"/>
        <v>26</v>
      </c>
      <c r="B40" s="7" t="s">
        <v>265</v>
      </c>
      <c r="C40" s="178" t="s">
        <v>30</v>
      </c>
      <c r="D40" s="3">
        <v>2</v>
      </c>
      <c r="E40" s="14"/>
      <c r="F40" s="14"/>
      <c r="G40" s="3"/>
      <c r="H40" s="3"/>
      <c r="I40" s="3"/>
      <c r="J40" s="2"/>
      <c r="K40" s="2"/>
      <c r="L40" s="14"/>
      <c r="M40" s="14"/>
      <c r="N40" s="14"/>
      <c r="O40" s="14"/>
      <c r="P40" s="4"/>
      <c r="Q40" s="4"/>
      <c r="R40" s="4"/>
      <c r="S40" s="4"/>
      <c r="T40" s="4"/>
    </row>
    <row r="41" spans="1:20" x14ac:dyDescent="0.2">
      <c r="A41" s="175">
        <f t="shared" si="0"/>
        <v>27</v>
      </c>
      <c r="B41" s="7" t="s">
        <v>266</v>
      </c>
      <c r="C41" s="178" t="s">
        <v>30</v>
      </c>
      <c r="D41" s="3">
        <v>2</v>
      </c>
      <c r="E41" s="14"/>
      <c r="F41" s="14"/>
      <c r="G41" s="3"/>
      <c r="H41" s="3"/>
      <c r="I41" s="3"/>
      <c r="J41" s="2"/>
      <c r="K41" s="2"/>
      <c r="L41" s="14"/>
      <c r="M41" s="14"/>
      <c r="N41" s="14"/>
      <c r="O41" s="14"/>
      <c r="P41" s="4"/>
      <c r="Q41" s="4"/>
      <c r="R41" s="4"/>
      <c r="S41" s="4"/>
      <c r="T41" s="4"/>
    </row>
    <row r="42" spans="1:20" x14ac:dyDescent="0.2">
      <c r="A42" s="175">
        <f t="shared" si="0"/>
        <v>28</v>
      </c>
      <c r="B42" s="7" t="s">
        <v>267</v>
      </c>
      <c r="C42" s="178" t="s">
        <v>30</v>
      </c>
      <c r="D42" s="3">
        <v>19</v>
      </c>
      <c r="E42" s="14"/>
      <c r="F42" s="14"/>
      <c r="G42" s="3"/>
      <c r="H42" s="3"/>
      <c r="I42" s="3"/>
      <c r="J42" s="2"/>
      <c r="K42" s="2"/>
      <c r="L42" s="14"/>
      <c r="M42" s="14"/>
      <c r="N42" s="14"/>
      <c r="O42" s="14"/>
      <c r="P42" s="4"/>
      <c r="Q42" s="4"/>
      <c r="R42" s="4"/>
      <c r="S42" s="4"/>
      <c r="T42" s="4"/>
    </row>
    <row r="43" spans="1:20" x14ac:dyDescent="0.2">
      <c r="A43" s="175">
        <f t="shared" si="0"/>
        <v>29</v>
      </c>
      <c r="B43" s="180" t="s">
        <v>268</v>
      </c>
      <c r="C43" s="178" t="s">
        <v>30</v>
      </c>
      <c r="D43" s="3">
        <v>2</v>
      </c>
      <c r="E43" s="14"/>
      <c r="F43" s="14"/>
      <c r="G43" s="3"/>
      <c r="H43" s="3"/>
      <c r="I43" s="3"/>
      <c r="J43" s="2"/>
      <c r="K43" s="2"/>
      <c r="L43" s="14"/>
      <c r="M43" s="14"/>
      <c r="N43" s="14"/>
      <c r="O43" s="14"/>
      <c r="P43" s="4"/>
      <c r="Q43" s="4"/>
      <c r="R43" s="4"/>
      <c r="S43" s="4"/>
      <c r="T43" s="4"/>
    </row>
    <row r="44" spans="1:20" x14ac:dyDescent="0.2">
      <c r="A44" s="175">
        <f t="shared" si="0"/>
        <v>30</v>
      </c>
      <c r="B44" s="176" t="s">
        <v>269</v>
      </c>
      <c r="C44" s="2" t="s">
        <v>30</v>
      </c>
      <c r="D44" s="3">
        <v>2</v>
      </c>
      <c r="E44" s="14"/>
      <c r="F44" s="14"/>
      <c r="G44" s="3"/>
      <c r="H44" s="2"/>
      <c r="I44" s="3"/>
      <c r="J44" s="2"/>
      <c r="K44" s="2"/>
      <c r="L44" s="14"/>
      <c r="M44" s="14"/>
      <c r="N44" s="14"/>
      <c r="O44" s="14"/>
      <c r="P44" s="4"/>
      <c r="Q44" s="4"/>
      <c r="R44" s="4"/>
      <c r="S44" s="4"/>
      <c r="T44" s="4"/>
    </row>
    <row r="45" spans="1:20" x14ac:dyDescent="0.2">
      <c r="A45" s="175">
        <f t="shared" si="0"/>
        <v>31</v>
      </c>
      <c r="B45" s="176" t="s">
        <v>270</v>
      </c>
      <c r="C45" s="2" t="s">
        <v>30</v>
      </c>
      <c r="D45" s="3">
        <v>2</v>
      </c>
      <c r="E45" s="14"/>
      <c r="F45" s="14"/>
      <c r="G45" s="3"/>
      <c r="H45" s="2"/>
      <c r="I45" s="3"/>
      <c r="J45" s="2"/>
      <c r="K45" s="2"/>
      <c r="L45" s="14"/>
      <c r="M45" s="14"/>
      <c r="N45" s="14"/>
      <c r="O45" s="14"/>
      <c r="P45" s="4"/>
      <c r="Q45" s="4"/>
      <c r="R45" s="4"/>
      <c r="S45" s="4"/>
      <c r="T45" s="4"/>
    </row>
    <row r="46" spans="1:20" x14ac:dyDescent="0.2">
      <c r="A46" s="175">
        <f t="shared" si="0"/>
        <v>32</v>
      </c>
      <c r="B46" s="176" t="s">
        <v>271</v>
      </c>
      <c r="C46" s="2" t="s">
        <v>30</v>
      </c>
      <c r="D46" s="3">
        <v>2</v>
      </c>
      <c r="E46" s="14"/>
      <c r="F46" s="14"/>
      <c r="G46" s="3"/>
      <c r="H46" s="2"/>
      <c r="I46" s="3"/>
      <c r="J46" s="2"/>
      <c r="K46" s="2"/>
      <c r="L46" s="14"/>
      <c r="M46" s="14"/>
      <c r="N46" s="14"/>
      <c r="O46" s="14"/>
      <c r="P46" s="4"/>
      <c r="Q46" s="4"/>
      <c r="R46" s="4"/>
      <c r="S46" s="4"/>
      <c r="T46" s="4"/>
    </row>
    <row r="47" spans="1:20" x14ac:dyDescent="0.2">
      <c r="A47" s="175">
        <f t="shared" si="0"/>
        <v>33</v>
      </c>
      <c r="B47" s="176" t="s">
        <v>314</v>
      </c>
      <c r="C47" s="2" t="s">
        <v>31</v>
      </c>
      <c r="D47" s="3">
        <v>149</v>
      </c>
      <c r="E47" s="14"/>
      <c r="F47" s="14"/>
      <c r="G47" s="3"/>
      <c r="H47" s="3"/>
      <c r="I47" s="3"/>
      <c r="J47" s="2"/>
      <c r="K47" s="2"/>
      <c r="L47" s="14"/>
      <c r="M47" s="14"/>
      <c r="N47" s="14"/>
      <c r="O47" s="14"/>
      <c r="P47" s="4"/>
      <c r="Q47" s="4"/>
      <c r="R47" s="4"/>
      <c r="S47" s="4"/>
      <c r="T47" s="4"/>
    </row>
    <row r="48" spans="1:20" x14ac:dyDescent="0.2">
      <c r="A48" s="175">
        <f t="shared" si="0"/>
        <v>34</v>
      </c>
      <c r="B48" s="176" t="s">
        <v>312</v>
      </c>
      <c r="C48" s="2" t="s">
        <v>31</v>
      </c>
      <c r="D48" s="3">
        <v>149</v>
      </c>
      <c r="E48" s="14"/>
      <c r="F48" s="14"/>
      <c r="G48" s="3"/>
      <c r="H48" s="2"/>
      <c r="I48" s="3"/>
      <c r="J48" s="2"/>
      <c r="K48" s="2"/>
      <c r="L48" s="14"/>
      <c r="M48" s="14"/>
      <c r="N48" s="14"/>
      <c r="O48" s="14"/>
      <c r="P48" s="4"/>
      <c r="Q48" s="4"/>
      <c r="R48" s="4"/>
      <c r="S48" s="4"/>
      <c r="T48" s="4"/>
    </row>
    <row r="49" spans="1:20" x14ac:dyDescent="0.2">
      <c r="A49" s="175">
        <f t="shared" si="0"/>
        <v>35</v>
      </c>
      <c r="B49" s="122" t="s">
        <v>313</v>
      </c>
      <c r="C49" s="2" t="s">
        <v>31</v>
      </c>
      <c r="D49" s="3">
        <v>1</v>
      </c>
      <c r="E49" s="14"/>
      <c r="F49" s="14"/>
      <c r="G49" s="3"/>
      <c r="H49" s="2"/>
      <c r="I49" s="3"/>
      <c r="J49" s="2"/>
      <c r="K49" s="2"/>
      <c r="L49" s="14"/>
      <c r="M49" s="14"/>
      <c r="N49" s="14"/>
      <c r="O49" s="14"/>
      <c r="P49" s="4"/>
      <c r="Q49" s="4"/>
      <c r="R49" s="4"/>
      <c r="S49" s="4"/>
      <c r="T49" s="4"/>
    </row>
    <row r="50" spans="1:20" x14ac:dyDescent="0.2">
      <c r="A50" s="175">
        <f t="shared" si="0"/>
        <v>36</v>
      </c>
      <c r="B50" s="122" t="s">
        <v>273</v>
      </c>
      <c r="C50" s="2" t="s">
        <v>31</v>
      </c>
      <c r="D50" s="3">
        <v>1</v>
      </c>
      <c r="E50" s="14"/>
      <c r="F50" s="14"/>
      <c r="G50" s="3"/>
      <c r="H50" s="2"/>
      <c r="I50" s="3"/>
      <c r="J50" s="2"/>
      <c r="K50" s="2"/>
      <c r="L50" s="14"/>
      <c r="M50" s="14"/>
      <c r="N50" s="14"/>
      <c r="O50" s="14"/>
      <c r="P50" s="4"/>
      <c r="Q50" s="4"/>
      <c r="R50" s="4"/>
      <c r="S50" s="4"/>
      <c r="T50" s="4"/>
    </row>
    <row r="51" spans="1:20" x14ac:dyDescent="0.2">
      <c r="A51" s="175">
        <f t="shared" si="0"/>
        <v>37</v>
      </c>
      <c r="B51" s="122" t="s">
        <v>274</v>
      </c>
      <c r="C51" s="2" t="s">
        <v>277</v>
      </c>
      <c r="D51" s="3">
        <v>1</v>
      </c>
      <c r="E51" s="14"/>
      <c r="F51" s="14"/>
      <c r="G51" s="3"/>
      <c r="H51" s="2"/>
      <c r="I51" s="3"/>
      <c r="J51" s="2"/>
      <c r="K51" s="2"/>
      <c r="L51" s="14"/>
      <c r="M51" s="14"/>
      <c r="N51" s="14"/>
      <c r="O51" s="14"/>
      <c r="P51" s="4"/>
      <c r="Q51" s="4"/>
      <c r="R51" s="4"/>
      <c r="S51" s="4"/>
      <c r="T51" s="4"/>
    </row>
    <row r="52" spans="1:20" x14ac:dyDescent="0.2">
      <c r="A52" s="175">
        <f t="shared" si="0"/>
        <v>38</v>
      </c>
      <c r="B52" s="122" t="s">
        <v>275</v>
      </c>
      <c r="C52" s="2" t="s">
        <v>277</v>
      </c>
      <c r="D52" s="3">
        <v>1</v>
      </c>
      <c r="E52" s="14"/>
      <c r="F52" s="14"/>
      <c r="G52" s="3"/>
      <c r="H52" s="2"/>
      <c r="I52" s="3"/>
      <c r="J52" s="2"/>
      <c r="K52" s="2"/>
      <c r="L52" s="14"/>
      <c r="M52" s="14"/>
      <c r="N52" s="14"/>
      <c r="O52" s="14"/>
      <c r="P52" s="4"/>
      <c r="Q52" s="4"/>
      <c r="R52" s="4"/>
      <c r="S52" s="4"/>
      <c r="T52" s="4"/>
    </row>
    <row r="53" spans="1:20" x14ac:dyDescent="0.2">
      <c r="A53" s="175"/>
      <c r="B53" s="35" t="s">
        <v>37</v>
      </c>
      <c r="C53" s="36"/>
      <c r="D53" s="37"/>
      <c r="E53" s="181"/>
      <c r="F53" s="181"/>
      <c r="G53" s="182"/>
      <c r="H53" s="15"/>
      <c r="I53" s="15"/>
      <c r="J53" s="31"/>
      <c r="K53" s="15"/>
      <c r="L53" s="15"/>
      <c r="M53" s="15"/>
      <c r="N53" s="15"/>
      <c r="O53" s="15"/>
      <c r="P53" s="4"/>
      <c r="Q53" s="4"/>
      <c r="R53" s="4"/>
      <c r="S53" s="4"/>
      <c r="T53" s="4"/>
    </row>
    <row r="54" spans="1:20" x14ac:dyDescent="0.2">
      <c r="A54" s="16"/>
      <c r="B54" s="28" t="s">
        <v>46</v>
      </c>
      <c r="C54" s="159"/>
      <c r="D54" s="30"/>
      <c r="E54" s="183"/>
      <c r="F54" s="183"/>
      <c r="G54" s="15"/>
      <c r="H54" s="15"/>
      <c r="I54" s="15"/>
      <c r="J54" s="31"/>
      <c r="K54" s="184"/>
      <c r="L54" s="15"/>
      <c r="M54" s="15"/>
      <c r="N54" s="15"/>
      <c r="O54" s="15"/>
      <c r="P54" s="4"/>
      <c r="Q54" s="4"/>
      <c r="R54" s="4"/>
      <c r="S54" s="4"/>
      <c r="T54" s="4"/>
    </row>
    <row r="55" spans="1:20" x14ac:dyDescent="0.2">
      <c r="A55" s="16"/>
      <c r="B55" s="28" t="s">
        <v>103</v>
      </c>
      <c r="C55" s="29"/>
      <c r="D55" s="30"/>
      <c r="E55" s="183"/>
      <c r="F55" s="183"/>
      <c r="G55" s="15"/>
      <c r="H55" s="15"/>
      <c r="I55" s="15"/>
      <c r="J55" s="31"/>
      <c r="K55" s="15"/>
      <c r="L55" s="15"/>
      <c r="M55" s="15"/>
      <c r="N55" s="15"/>
      <c r="O55" s="15"/>
      <c r="P55" s="4"/>
      <c r="Q55" s="4"/>
      <c r="R55" s="4"/>
      <c r="S55" s="4"/>
      <c r="T55" s="4"/>
    </row>
    <row r="56" spans="1:20" s="4" customFormat="1" x14ac:dyDescent="0.2">
      <c r="D56" s="40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20" s="4" customFormat="1" x14ac:dyDescent="0.2">
      <c r="D57" s="40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20" s="4" customFormat="1" x14ac:dyDescent="0.2">
      <c r="D58" s="40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20" s="23" customFormat="1" ht="18" x14ac:dyDescent="0.2">
      <c r="B59" s="91" t="s">
        <v>352</v>
      </c>
      <c r="D59" s="149"/>
      <c r="F59" s="91" t="s">
        <v>353</v>
      </c>
      <c r="G59" s="91"/>
      <c r="H59" s="149"/>
      <c r="I59" s="149"/>
      <c r="J59" s="150"/>
      <c r="K59" s="150"/>
      <c r="L59" s="150"/>
      <c r="M59" s="150"/>
      <c r="N59" s="150"/>
      <c r="O59" s="150"/>
    </row>
    <row r="60" spans="1:20" s="23" customFormat="1" ht="18" x14ac:dyDescent="0.2">
      <c r="B60" s="151" t="s">
        <v>138</v>
      </c>
      <c r="D60" s="152"/>
      <c r="E60" s="150"/>
      <c r="F60" s="153"/>
      <c r="G60" s="153"/>
      <c r="J60" s="151" t="s">
        <v>138</v>
      </c>
      <c r="K60" s="150"/>
      <c r="L60" s="154"/>
      <c r="M60" s="154"/>
      <c r="N60" s="154"/>
      <c r="O60" s="150"/>
    </row>
    <row r="61" spans="1:20" s="23" customFormat="1" x14ac:dyDescent="0.2">
      <c r="B61" s="151"/>
      <c r="D61" s="152"/>
      <c r="E61" s="150"/>
      <c r="H61" s="155"/>
      <c r="I61" s="155"/>
      <c r="J61" s="150"/>
      <c r="K61" s="150"/>
      <c r="L61" s="154"/>
      <c r="M61" s="154"/>
      <c r="N61" s="154"/>
      <c r="O61" s="150"/>
    </row>
    <row r="62" spans="1:20" s="23" customFormat="1" x14ac:dyDescent="0.2">
      <c r="B62" s="91" t="s">
        <v>354</v>
      </c>
      <c r="D62" s="155"/>
      <c r="E62" s="150"/>
      <c r="F62" s="91" t="s">
        <v>355</v>
      </c>
      <c r="G62" s="91"/>
      <c r="H62" s="150"/>
      <c r="I62" s="150"/>
      <c r="J62" s="150"/>
      <c r="K62" s="150"/>
      <c r="L62" s="154"/>
      <c r="M62" s="154"/>
      <c r="N62" s="154"/>
      <c r="O62" s="150"/>
    </row>
  </sheetData>
  <mergeCells count="21">
    <mergeCell ref="A1:M1"/>
    <mergeCell ref="A2:M2"/>
    <mergeCell ref="J6:K6"/>
    <mergeCell ref="J8:L8"/>
    <mergeCell ref="E10:J10"/>
    <mergeCell ref="K10:O10"/>
    <mergeCell ref="A10:A13"/>
    <mergeCell ref="B10:B13"/>
    <mergeCell ref="C10:C13"/>
    <mergeCell ref="D10:D13"/>
    <mergeCell ref="E11:E13"/>
    <mergeCell ref="F11:F13"/>
    <mergeCell ref="L11:L13"/>
    <mergeCell ref="M11:M13"/>
    <mergeCell ref="N11:N13"/>
    <mergeCell ref="O11:O13"/>
    <mergeCell ref="G11:G13"/>
    <mergeCell ref="H11:H13"/>
    <mergeCell ref="I11:I13"/>
    <mergeCell ref="J11:J13"/>
    <mergeCell ref="K11:K13"/>
  </mergeCells>
  <phoneticPr fontId="2" type="noConversion"/>
  <pageMargins left="0.21" right="0.27" top="0.32" bottom="0.38" header="0.19" footer="0.28999999999999998"/>
  <pageSetup paperSize="9" orientation="landscape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35"/>
  <sheetViews>
    <sheetView workbookViewId="0">
      <selection activeCell="K11" sqref="K11:K13"/>
    </sheetView>
  </sheetViews>
  <sheetFormatPr defaultColWidth="8.85546875" defaultRowHeight="12.75" x14ac:dyDescent="0.2"/>
  <cols>
    <col min="1" max="1" width="4" style="173" customWidth="1"/>
    <col min="2" max="2" width="50.28515625" style="169" customWidth="1"/>
    <col min="3" max="3" width="13.42578125" style="169" customWidth="1"/>
    <col min="4" max="4" width="5.85546875" style="152" customWidth="1"/>
    <col min="5" max="5" width="6.140625" style="152" customWidth="1"/>
    <col min="6" max="7" width="6" style="173" customWidth="1"/>
    <col min="8" max="11" width="7.140625" style="173" customWidth="1"/>
    <col min="12" max="12" width="7.42578125" style="173" customWidth="1"/>
    <col min="13" max="13" width="7.85546875" style="173" customWidth="1"/>
    <col min="14" max="14" width="8.42578125" style="173" customWidth="1"/>
    <col min="15" max="15" width="8.140625" style="173" customWidth="1"/>
    <col min="16" max="16" width="9" style="173" customWidth="1"/>
    <col min="17" max="17" width="5.28515625" style="173" customWidth="1"/>
    <col min="18" max="16384" width="8.85546875" style="173"/>
  </cols>
  <sheetData>
    <row r="1" spans="1:17" s="166" customFormat="1" x14ac:dyDescent="0.2">
      <c r="A1" s="220" t="s">
        <v>291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165"/>
      <c r="P1" s="165"/>
    </row>
    <row r="2" spans="1:17" s="166" customFormat="1" x14ac:dyDescent="0.2">
      <c r="A2" s="220" t="s">
        <v>66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65"/>
      <c r="P2" s="165"/>
    </row>
    <row r="3" spans="1:17" s="166" customFormat="1" x14ac:dyDescent="0.2">
      <c r="A3" s="133" t="s">
        <v>133</v>
      </c>
      <c r="B3" s="167"/>
      <c r="C3" s="167"/>
      <c r="D3" s="39"/>
      <c r="E3" s="39"/>
      <c r="F3" s="39"/>
      <c r="G3" s="39"/>
      <c r="H3" s="39"/>
      <c r="I3" s="39"/>
      <c r="J3" s="39"/>
      <c r="K3" s="39"/>
      <c r="L3" s="39"/>
      <c r="M3" s="39"/>
      <c r="N3" s="165"/>
      <c r="O3" s="165"/>
      <c r="P3" s="165"/>
    </row>
    <row r="4" spans="1:17" s="166" customFormat="1" x14ac:dyDescent="0.2">
      <c r="A4" s="4" t="s">
        <v>195</v>
      </c>
      <c r="B4" s="168"/>
      <c r="C4" s="168"/>
      <c r="D4" s="39"/>
      <c r="E4" s="39"/>
      <c r="F4" s="39"/>
      <c r="G4" s="39"/>
      <c r="H4" s="39"/>
      <c r="I4" s="39"/>
      <c r="J4" s="39"/>
      <c r="K4" s="39"/>
      <c r="L4" s="39"/>
      <c r="M4" s="39"/>
      <c r="N4" s="165"/>
      <c r="O4" s="165"/>
      <c r="P4" s="165"/>
    </row>
    <row r="5" spans="1:17" s="166" customFormat="1" x14ac:dyDescent="0.2">
      <c r="A5" s="4" t="s">
        <v>108</v>
      </c>
      <c r="B5" s="168"/>
      <c r="C5" s="168"/>
      <c r="D5" s="39"/>
      <c r="E5" s="39"/>
      <c r="F5" s="39"/>
      <c r="G5" s="39"/>
      <c r="H5" s="39"/>
      <c r="I5" s="39"/>
      <c r="J5" s="39"/>
      <c r="K5" s="39"/>
      <c r="L5" s="39"/>
      <c r="M5" s="39"/>
      <c r="N5" s="165"/>
      <c r="O5" s="165"/>
      <c r="P5" s="165"/>
    </row>
    <row r="6" spans="1:17" s="166" customFormat="1" x14ac:dyDescent="0.2">
      <c r="A6" s="4" t="s">
        <v>134</v>
      </c>
      <c r="B6" s="168"/>
      <c r="C6" s="168"/>
      <c r="D6" s="39"/>
      <c r="E6" s="39"/>
      <c r="F6" s="39"/>
      <c r="G6" s="39"/>
      <c r="H6" s="39"/>
      <c r="I6" s="4" t="s">
        <v>39</v>
      </c>
      <c r="J6" s="4"/>
      <c r="K6" s="212"/>
      <c r="L6" s="211"/>
      <c r="M6" s="20" t="s">
        <v>99</v>
      </c>
      <c r="N6" s="165"/>
      <c r="O6" s="165"/>
      <c r="P6" s="165"/>
    </row>
    <row r="7" spans="1:17" s="166" customFormat="1" x14ac:dyDescent="0.2">
      <c r="A7" s="4" t="s">
        <v>343</v>
      </c>
      <c r="B7" s="39"/>
      <c r="C7" s="39"/>
      <c r="D7" s="39"/>
      <c r="E7" s="4"/>
      <c r="F7" s="39"/>
      <c r="G7" s="39"/>
      <c r="H7" s="39"/>
      <c r="I7" s="54"/>
      <c r="J7" s="5" t="s">
        <v>139</v>
      </c>
      <c r="K7" s="185"/>
      <c r="L7" s="40"/>
      <c r="M7" s="4"/>
      <c r="N7" s="165"/>
      <c r="O7" s="165"/>
      <c r="P7" s="165"/>
    </row>
    <row r="8" spans="1:17" s="166" customFormat="1" x14ac:dyDescent="0.2">
      <c r="A8" s="4"/>
      <c r="B8" s="39"/>
      <c r="C8" s="39"/>
      <c r="D8" s="39"/>
      <c r="E8" s="39"/>
      <c r="F8" s="39"/>
      <c r="G8" s="39"/>
      <c r="H8" s="39"/>
      <c r="I8" s="39"/>
      <c r="J8" s="39"/>
      <c r="K8" s="221"/>
      <c r="L8" s="221"/>
      <c r="M8" s="221"/>
      <c r="N8" s="165"/>
      <c r="O8" s="165"/>
      <c r="P8" s="165"/>
    </row>
    <row r="9" spans="1:17" ht="12.75" customHeight="1" x14ac:dyDescent="0.2">
      <c r="A9" s="4" t="s">
        <v>292</v>
      </c>
      <c r="D9" s="170"/>
      <c r="E9" s="170"/>
      <c r="F9" s="171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</row>
    <row r="10" spans="1:17" s="23" customFormat="1" ht="12.75" customHeight="1" x14ac:dyDescent="0.2">
      <c r="A10" s="209" t="s">
        <v>101</v>
      </c>
      <c r="B10" s="214" t="s">
        <v>40</v>
      </c>
      <c r="C10" s="215"/>
      <c r="D10" s="209" t="s">
        <v>41</v>
      </c>
      <c r="E10" s="208" t="s">
        <v>42</v>
      </c>
      <c r="F10" s="210" t="s">
        <v>43</v>
      </c>
      <c r="G10" s="210"/>
      <c r="H10" s="210"/>
      <c r="I10" s="210"/>
      <c r="J10" s="210"/>
      <c r="K10" s="210"/>
      <c r="L10" s="210" t="s">
        <v>44</v>
      </c>
      <c r="M10" s="210"/>
      <c r="N10" s="210"/>
      <c r="O10" s="210"/>
      <c r="P10" s="210"/>
    </row>
    <row r="11" spans="1:17" s="23" customFormat="1" ht="12.75" customHeight="1" x14ac:dyDescent="0.2">
      <c r="A11" s="209"/>
      <c r="B11" s="216"/>
      <c r="C11" s="217"/>
      <c r="D11" s="209"/>
      <c r="E11" s="208"/>
      <c r="F11" s="208" t="s">
        <v>45</v>
      </c>
      <c r="G11" s="208" t="s">
        <v>15</v>
      </c>
      <c r="H11" s="208" t="s">
        <v>16</v>
      </c>
      <c r="I11" s="208" t="s">
        <v>17</v>
      </c>
      <c r="J11" s="208" t="s">
        <v>18</v>
      </c>
      <c r="K11" s="208" t="s">
        <v>19</v>
      </c>
      <c r="L11" s="208" t="s">
        <v>20</v>
      </c>
      <c r="M11" s="208" t="s">
        <v>21</v>
      </c>
      <c r="N11" s="208" t="s">
        <v>22</v>
      </c>
      <c r="O11" s="208" t="s">
        <v>18</v>
      </c>
      <c r="P11" s="208" t="s">
        <v>23</v>
      </c>
    </row>
    <row r="12" spans="1:17" s="23" customFormat="1" ht="12.75" customHeight="1" x14ac:dyDescent="0.2">
      <c r="A12" s="209"/>
      <c r="B12" s="216"/>
      <c r="C12" s="217"/>
      <c r="D12" s="209"/>
      <c r="E12" s="208"/>
      <c r="F12" s="208" t="s">
        <v>24</v>
      </c>
      <c r="G12" s="208" t="s">
        <v>25</v>
      </c>
      <c r="H12" s="208" t="s">
        <v>26</v>
      </c>
      <c r="I12" s="208"/>
      <c r="J12" s="208"/>
      <c r="K12" s="208"/>
      <c r="L12" s="208"/>
      <c r="M12" s="208" t="s">
        <v>26</v>
      </c>
      <c r="N12" s="208"/>
      <c r="O12" s="208"/>
      <c r="P12" s="208"/>
    </row>
    <row r="13" spans="1:17" s="23" customFormat="1" x14ac:dyDescent="0.2">
      <c r="A13" s="209"/>
      <c r="B13" s="218"/>
      <c r="C13" s="219"/>
      <c r="D13" s="209"/>
      <c r="E13" s="208"/>
      <c r="F13" s="208" t="s">
        <v>27</v>
      </c>
      <c r="G13" s="208" t="s">
        <v>28</v>
      </c>
      <c r="H13" s="208" t="s">
        <v>98</v>
      </c>
      <c r="I13" s="208" t="s">
        <v>99</v>
      </c>
      <c r="J13" s="208" t="s">
        <v>99</v>
      </c>
      <c r="K13" s="208" t="s">
        <v>99</v>
      </c>
      <c r="L13" s="208" t="s">
        <v>100</v>
      </c>
      <c r="M13" s="208" t="s">
        <v>98</v>
      </c>
      <c r="N13" s="208" t="s">
        <v>99</v>
      </c>
      <c r="O13" s="208" t="s">
        <v>99</v>
      </c>
      <c r="P13" s="208"/>
    </row>
    <row r="14" spans="1:17" x14ac:dyDescent="0.2">
      <c r="A14" s="24"/>
      <c r="B14" s="48" t="s">
        <v>66</v>
      </c>
      <c r="C14" s="48"/>
      <c r="D14" s="125"/>
      <c r="E14" s="25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172"/>
    </row>
    <row r="15" spans="1:17" x14ac:dyDescent="0.2">
      <c r="A15" s="175">
        <v>1</v>
      </c>
      <c r="B15" s="113" t="s">
        <v>293</v>
      </c>
      <c r="C15" s="113" t="s">
        <v>294</v>
      </c>
      <c r="D15" s="2" t="s">
        <v>31</v>
      </c>
      <c r="E15" s="3">
        <v>25</v>
      </c>
      <c r="F15" s="14"/>
      <c r="G15" s="14"/>
      <c r="H15" s="3"/>
      <c r="I15" s="3"/>
      <c r="J15" s="3"/>
      <c r="K15" s="2"/>
      <c r="L15" s="2"/>
      <c r="M15" s="14"/>
      <c r="N15" s="14"/>
      <c r="O15" s="14"/>
      <c r="P15" s="14"/>
      <c r="Q15" s="172"/>
    </row>
    <row r="16" spans="1:17" x14ac:dyDescent="0.2">
      <c r="A16" s="175">
        <v>2</v>
      </c>
      <c r="B16" s="113" t="s">
        <v>295</v>
      </c>
      <c r="C16" s="113" t="s">
        <v>294</v>
      </c>
      <c r="D16" s="2" t="s">
        <v>31</v>
      </c>
      <c r="E16" s="3">
        <v>50</v>
      </c>
      <c r="F16" s="14"/>
      <c r="G16" s="14"/>
      <c r="H16" s="3"/>
      <c r="I16" s="3"/>
      <c r="J16" s="3"/>
      <c r="K16" s="2"/>
      <c r="L16" s="2"/>
      <c r="M16" s="14"/>
      <c r="N16" s="14"/>
      <c r="O16" s="14"/>
      <c r="P16" s="14"/>
      <c r="Q16" s="172"/>
    </row>
    <row r="17" spans="1:21" x14ac:dyDescent="0.2">
      <c r="A17" s="175">
        <v>3</v>
      </c>
      <c r="B17" s="113" t="s">
        <v>296</v>
      </c>
      <c r="C17" s="113" t="s">
        <v>294</v>
      </c>
      <c r="D17" s="2" t="s">
        <v>31</v>
      </c>
      <c r="E17" s="3">
        <v>100</v>
      </c>
      <c r="F17" s="14"/>
      <c r="G17" s="14"/>
      <c r="H17" s="3"/>
      <c r="I17" s="3"/>
      <c r="J17" s="3"/>
      <c r="K17" s="2"/>
      <c r="L17" s="2"/>
      <c r="M17" s="14"/>
      <c r="N17" s="14"/>
      <c r="O17" s="14"/>
      <c r="P17" s="14"/>
      <c r="Q17" s="172"/>
    </row>
    <row r="18" spans="1:21" x14ac:dyDescent="0.2">
      <c r="A18" s="175">
        <v>4</v>
      </c>
      <c r="B18" s="122" t="s">
        <v>297</v>
      </c>
      <c r="C18" s="122" t="s">
        <v>294</v>
      </c>
      <c r="D18" s="2" t="s">
        <v>30</v>
      </c>
      <c r="E18" s="3">
        <v>100</v>
      </c>
      <c r="F18" s="14"/>
      <c r="G18" s="14"/>
      <c r="H18" s="3"/>
      <c r="I18" s="3"/>
      <c r="J18" s="3"/>
      <c r="K18" s="2"/>
      <c r="L18" s="2"/>
      <c r="M18" s="14"/>
      <c r="N18" s="14"/>
      <c r="O18" s="14"/>
      <c r="P18" s="14"/>
      <c r="Q18" s="172"/>
    </row>
    <row r="19" spans="1:21" x14ac:dyDescent="0.2">
      <c r="A19" s="175">
        <v>5</v>
      </c>
      <c r="B19" s="113" t="s">
        <v>298</v>
      </c>
      <c r="C19" s="113" t="s">
        <v>299</v>
      </c>
      <c r="D19" s="2" t="s">
        <v>30</v>
      </c>
      <c r="E19" s="3">
        <v>3</v>
      </c>
      <c r="F19" s="14"/>
      <c r="G19" s="14"/>
      <c r="H19" s="3"/>
      <c r="I19" s="3"/>
      <c r="J19" s="3"/>
      <c r="K19" s="2"/>
      <c r="L19" s="2"/>
      <c r="M19" s="14"/>
      <c r="N19" s="14"/>
      <c r="O19" s="14"/>
      <c r="P19" s="14"/>
      <c r="Q19" s="172"/>
    </row>
    <row r="20" spans="1:21" x14ac:dyDescent="0.2">
      <c r="A20" s="175">
        <v>6</v>
      </c>
      <c r="B20" s="122" t="s">
        <v>300</v>
      </c>
      <c r="C20" s="122" t="s">
        <v>301</v>
      </c>
      <c r="D20" s="2" t="s">
        <v>30</v>
      </c>
      <c r="E20" s="3">
        <v>3</v>
      </c>
      <c r="F20" s="14"/>
      <c r="G20" s="14"/>
      <c r="H20" s="3"/>
      <c r="I20" s="3"/>
      <c r="J20" s="3"/>
      <c r="K20" s="2"/>
      <c r="L20" s="2"/>
      <c r="M20" s="14"/>
      <c r="N20" s="14"/>
      <c r="O20" s="14"/>
      <c r="P20" s="14"/>
      <c r="Q20" s="172"/>
    </row>
    <row r="21" spans="1:21" x14ac:dyDescent="0.2">
      <c r="A21" s="175">
        <v>7</v>
      </c>
      <c r="B21" s="176" t="s">
        <v>302</v>
      </c>
      <c r="C21" s="176" t="s">
        <v>303</v>
      </c>
      <c r="D21" s="2" t="s">
        <v>30</v>
      </c>
      <c r="E21" s="3">
        <v>12</v>
      </c>
      <c r="F21" s="14"/>
      <c r="G21" s="14"/>
      <c r="H21" s="3"/>
      <c r="I21" s="2"/>
      <c r="J21" s="3"/>
      <c r="K21" s="2"/>
      <c r="L21" s="2"/>
      <c r="M21" s="14"/>
      <c r="N21" s="14"/>
      <c r="O21" s="14"/>
      <c r="P21" s="14"/>
      <c r="Q21" s="172"/>
    </row>
    <row r="22" spans="1:21" x14ac:dyDescent="0.2">
      <c r="A22" s="175">
        <v>8</v>
      </c>
      <c r="B22" s="122" t="s">
        <v>304</v>
      </c>
      <c r="C22" s="122" t="s">
        <v>305</v>
      </c>
      <c r="D22" s="2" t="s">
        <v>31</v>
      </c>
      <c r="E22" s="3">
        <v>200</v>
      </c>
      <c r="F22" s="14"/>
      <c r="G22" s="14"/>
      <c r="H22" s="3"/>
      <c r="I22" s="2"/>
      <c r="J22" s="3"/>
      <c r="K22" s="2"/>
      <c r="L22" s="2"/>
      <c r="M22" s="14"/>
      <c r="N22" s="14"/>
      <c r="O22" s="14"/>
      <c r="P22" s="14"/>
      <c r="Q22" s="172"/>
    </row>
    <row r="23" spans="1:21" x14ac:dyDescent="0.2">
      <c r="A23" s="175">
        <v>9</v>
      </c>
      <c r="B23" s="176" t="s">
        <v>306</v>
      </c>
      <c r="C23" s="176" t="s">
        <v>305</v>
      </c>
      <c r="D23" s="2" t="s">
        <v>31</v>
      </c>
      <c r="E23" s="3">
        <v>300</v>
      </c>
      <c r="F23" s="14"/>
      <c r="G23" s="14"/>
      <c r="H23" s="3"/>
      <c r="I23" s="3"/>
      <c r="J23" s="3"/>
      <c r="K23" s="2"/>
      <c r="L23" s="2"/>
      <c r="M23" s="14"/>
      <c r="N23" s="14"/>
      <c r="O23" s="14"/>
      <c r="P23" s="14"/>
      <c r="Q23" s="172"/>
    </row>
    <row r="24" spans="1:21" x14ac:dyDescent="0.2">
      <c r="A24" s="175">
        <v>10</v>
      </c>
      <c r="B24" s="176" t="s">
        <v>307</v>
      </c>
      <c r="C24" s="176" t="s">
        <v>308</v>
      </c>
      <c r="D24" s="2" t="s">
        <v>30</v>
      </c>
      <c r="E24" s="3">
        <v>10</v>
      </c>
      <c r="F24" s="14"/>
      <c r="G24" s="14"/>
      <c r="H24" s="3"/>
      <c r="I24" s="2"/>
      <c r="J24" s="3"/>
      <c r="K24" s="2"/>
      <c r="L24" s="2"/>
      <c r="M24" s="14"/>
      <c r="N24" s="14"/>
      <c r="O24" s="14"/>
      <c r="P24" s="14"/>
      <c r="Q24" s="172"/>
    </row>
    <row r="25" spans="1:21" x14ac:dyDescent="0.2">
      <c r="A25" s="175">
        <v>11</v>
      </c>
      <c r="B25" s="122" t="s">
        <v>309</v>
      </c>
      <c r="C25" s="122" t="s">
        <v>310</v>
      </c>
      <c r="D25" s="2" t="s">
        <v>30</v>
      </c>
      <c r="E25" s="177">
        <v>1</v>
      </c>
      <c r="F25" s="14"/>
      <c r="G25" s="14"/>
      <c r="H25" s="3"/>
      <c r="I25" s="38"/>
      <c r="J25" s="3"/>
      <c r="K25" s="2"/>
      <c r="L25" s="2"/>
      <c r="M25" s="14"/>
      <c r="N25" s="14"/>
      <c r="O25" s="14"/>
      <c r="P25" s="14"/>
      <c r="Q25" s="172"/>
    </row>
    <row r="26" spans="1:21" ht="12.75" customHeight="1" x14ac:dyDescent="0.2">
      <c r="A26" s="175"/>
      <c r="B26" s="35" t="s">
        <v>37</v>
      </c>
      <c r="C26" s="35"/>
      <c r="D26" s="36"/>
      <c r="E26" s="37"/>
      <c r="F26" s="181"/>
      <c r="G26" s="181"/>
      <c r="H26" s="182"/>
      <c r="I26" s="15"/>
      <c r="J26" s="15"/>
      <c r="K26" s="31"/>
      <c r="L26" s="15"/>
      <c r="M26" s="15"/>
      <c r="N26" s="15"/>
      <c r="O26" s="15"/>
      <c r="P26" s="15"/>
      <c r="Q26" s="4"/>
      <c r="R26" s="4"/>
      <c r="S26" s="4"/>
      <c r="T26" s="4"/>
      <c r="U26" s="4"/>
    </row>
    <row r="27" spans="1:21" ht="12.75" customHeight="1" x14ac:dyDescent="0.2">
      <c r="A27" s="16"/>
      <c r="B27" s="28" t="s">
        <v>46</v>
      </c>
      <c r="C27" s="124"/>
      <c r="D27" s="159"/>
      <c r="E27" s="30"/>
      <c r="F27" s="183"/>
      <c r="G27" s="183"/>
      <c r="H27" s="15"/>
      <c r="I27" s="15"/>
      <c r="J27" s="15"/>
      <c r="K27" s="31"/>
      <c r="L27" s="184"/>
      <c r="M27" s="15"/>
      <c r="N27" s="15"/>
      <c r="O27" s="15"/>
      <c r="P27" s="15"/>
      <c r="Q27" s="4"/>
      <c r="R27" s="4"/>
      <c r="S27" s="4"/>
      <c r="T27" s="4"/>
      <c r="U27" s="4"/>
    </row>
    <row r="28" spans="1:21" x14ac:dyDescent="0.2">
      <c r="A28" s="16"/>
      <c r="B28" s="28" t="s">
        <v>103</v>
      </c>
      <c r="C28" s="28"/>
      <c r="D28" s="29"/>
      <c r="E28" s="30"/>
      <c r="F28" s="183"/>
      <c r="G28" s="183"/>
      <c r="H28" s="15"/>
      <c r="I28" s="15"/>
      <c r="J28" s="15"/>
      <c r="K28" s="31"/>
      <c r="L28" s="15"/>
      <c r="M28" s="15"/>
      <c r="N28" s="15"/>
      <c r="O28" s="15"/>
      <c r="P28" s="15"/>
      <c r="Q28" s="4"/>
      <c r="R28" s="4"/>
      <c r="S28" s="4"/>
      <c r="T28" s="4"/>
      <c r="U28" s="4"/>
    </row>
    <row r="29" spans="1:21" s="4" customFormat="1" x14ac:dyDescent="0.2">
      <c r="E29" s="40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</row>
    <row r="30" spans="1:21" s="4" customFormat="1" x14ac:dyDescent="0.2">
      <c r="E30" s="40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1:21" s="4" customFormat="1" x14ac:dyDescent="0.2">
      <c r="E31" s="40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1:21" s="23" customFormat="1" ht="18" x14ac:dyDescent="0.2">
      <c r="B32" s="91" t="s">
        <v>352</v>
      </c>
      <c r="D32" s="149"/>
      <c r="F32" s="91" t="s">
        <v>353</v>
      </c>
      <c r="G32" s="91"/>
      <c r="H32" s="149"/>
      <c r="I32" s="149"/>
      <c r="J32" s="150"/>
      <c r="K32" s="150"/>
      <c r="L32" s="150"/>
      <c r="M32" s="150"/>
      <c r="N32" s="150"/>
      <c r="O32" s="150"/>
    </row>
    <row r="33" spans="2:15" s="23" customFormat="1" ht="18" x14ac:dyDescent="0.2">
      <c r="B33" s="151" t="s">
        <v>138</v>
      </c>
      <c r="D33" s="152"/>
      <c r="E33" s="150"/>
      <c r="F33" s="153"/>
      <c r="G33" s="153"/>
      <c r="J33" s="151" t="s">
        <v>138</v>
      </c>
      <c r="K33" s="150"/>
      <c r="L33" s="154"/>
      <c r="M33" s="154"/>
      <c r="N33" s="154"/>
      <c r="O33" s="150"/>
    </row>
    <row r="34" spans="2:15" s="23" customFormat="1" x14ac:dyDescent="0.2">
      <c r="B34" s="151"/>
      <c r="D34" s="152"/>
      <c r="E34" s="150"/>
      <c r="H34" s="155"/>
      <c r="I34" s="155"/>
      <c r="J34" s="150"/>
      <c r="K34" s="150"/>
      <c r="L34" s="154"/>
      <c r="M34" s="154"/>
      <c r="N34" s="154"/>
      <c r="O34" s="150"/>
    </row>
    <row r="35" spans="2:15" s="23" customFormat="1" x14ac:dyDescent="0.2">
      <c r="B35" s="91" t="s">
        <v>354</v>
      </c>
      <c r="D35" s="155"/>
      <c r="E35" s="150"/>
      <c r="F35" s="91" t="s">
        <v>355</v>
      </c>
      <c r="G35" s="91"/>
      <c r="H35" s="150"/>
      <c r="I35" s="150"/>
      <c r="J35" s="150"/>
      <c r="K35" s="150"/>
      <c r="L35" s="154"/>
      <c r="M35" s="154"/>
      <c r="N35" s="154"/>
      <c r="O35" s="150"/>
    </row>
  </sheetData>
  <mergeCells count="21">
    <mergeCell ref="A1:N1"/>
    <mergeCell ref="A2:N2"/>
    <mergeCell ref="K6:L6"/>
    <mergeCell ref="K8:M8"/>
    <mergeCell ref="A10:A13"/>
    <mergeCell ref="D10:D13"/>
    <mergeCell ref="E10:E13"/>
    <mergeCell ref="F10:K10"/>
    <mergeCell ref="L10:P10"/>
    <mergeCell ref="P11:P13"/>
    <mergeCell ref="B10:C13"/>
    <mergeCell ref="K11:K13"/>
    <mergeCell ref="L11:L13"/>
    <mergeCell ref="M11:M13"/>
    <mergeCell ref="N11:N13"/>
    <mergeCell ref="O11:O13"/>
    <mergeCell ref="F11:F13"/>
    <mergeCell ref="G11:G13"/>
    <mergeCell ref="H11:H13"/>
    <mergeCell ref="I11:I13"/>
    <mergeCell ref="J11:J13"/>
  </mergeCells>
  <phoneticPr fontId="2" type="noConversion"/>
  <pageMargins left="0.55000000000000004" right="0.48" top="0.31" bottom="0.51" header="0.2" footer="0.21"/>
  <pageSetup paperSize="9" orientation="landscape" horizontalDpi="300" verticalDpi="300" r:id="rId1"/>
  <headerFooter alignWithMargins="0">
    <oddFooter>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7"/>
  <sheetViews>
    <sheetView showZeros="0" workbookViewId="0">
      <selection activeCell="E32" sqref="E32"/>
    </sheetView>
  </sheetViews>
  <sheetFormatPr defaultRowHeight="12.75" x14ac:dyDescent="0.2"/>
  <cols>
    <col min="1" max="1" width="3.5703125" style="4" customWidth="1"/>
    <col min="2" max="2" width="38.140625" style="192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9" width="7" style="4" customWidth="1"/>
    <col min="10" max="10" width="7.42578125" style="4" customWidth="1"/>
    <col min="11" max="11" width="7.28515625" style="4" customWidth="1"/>
    <col min="12" max="12" width="8.85546875" style="4" customWidth="1"/>
    <col min="13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11" t="s">
        <v>225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5" x14ac:dyDescent="0.2">
      <c r="A2" s="211" t="s">
        <v>150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5" x14ac:dyDescent="0.2">
      <c r="A3" s="129"/>
      <c r="B3" s="191"/>
      <c r="C3" s="129"/>
      <c r="D3" s="129"/>
      <c r="E3" s="129"/>
      <c r="F3" s="129"/>
      <c r="G3" s="129"/>
      <c r="H3" s="129"/>
      <c r="I3" s="129"/>
      <c r="J3" s="129"/>
    </row>
    <row r="4" spans="1:15" x14ac:dyDescent="0.2">
      <c r="A4" s="133" t="s">
        <v>133</v>
      </c>
      <c r="B4" s="191"/>
      <c r="C4" s="129"/>
      <c r="D4" s="129"/>
      <c r="E4" s="129"/>
      <c r="F4" s="129"/>
      <c r="G4" s="129"/>
      <c r="H4" s="129"/>
      <c r="I4" s="129"/>
      <c r="J4" s="129"/>
    </row>
    <row r="5" spans="1:15" x14ac:dyDescent="0.2">
      <c r="A5" s="4" t="s">
        <v>195</v>
      </c>
    </row>
    <row r="6" spans="1:15" x14ac:dyDescent="0.2">
      <c r="A6" s="4" t="s">
        <v>108</v>
      </c>
    </row>
    <row r="7" spans="1:15" x14ac:dyDescent="0.2">
      <c r="A7" s="4" t="s">
        <v>134</v>
      </c>
    </row>
    <row r="8" spans="1:15" x14ac:dyDescent="0.2">
      <c r="A8" s="4" t="s">
        <v>343</v>
      </c>
      <c r="G8" s="4" t="s">
        <v>39</v>
      </c>
      <c r="I8" s="212">
        <f>O30</f>
        <v>0</v>
      </c>
      <c r="J8" s="211"/>
      <c r="K8" s="20" t="s">
        <v>99</v>
      </c>
    </row>
    <row r="9" spans="1:15" x14ac:dyDescent="0.2">
      <c r="A9" s="4" t="s">
        <v>153</v>
      </c>
      <c r="H9" s="103" t="s">
        <v>137</v>
      </c>
      <c r="I9" s="185">
        <f>'kop 2'!$F$11</f>
        <v>0</v>
      </c>
      <c r="J9" s="102"/>
    </row>
    <row r="10" spans="1:15" s="23" customFormat="1" x14ac:dyDescent="0.2">
      <c r="A10" s="209" t="s">
        <v>101</v>
      </c>
      <c r="B10" s="209" t="s">
        <v>40</v>
      </c>
      <c r="C10" s="209" t="s">
        <v>41</v>
      </c>
      <c r="D10" s="208" t="s">
        <v>42</v>
      </c>
      <c r="E10" s="210" t="s">
        <v>43</v>
      </c>
      <c r="F10" s="210"/>
      <c r="G10" s="210"/>
      <c r="H10" s="210"/>
      <c r="I10" s="210"/>
      <c r="J10" s="210"/>
      <c r="K10" s="210" t="s">
        <v>44</v>
      </c>
      <c r="L10" s="210"/>
      <c r="M10" s="210"/>
      <c r="N10" s="210"/>
      <c r="O10" s="210"/>
    </row>
    <row r="11" spans="1:15" s="23" customFormat="1" x14ac:dyDescent="0.2">
      <c r="A11" s="209"/>
      <c r="B11" s="209"/>
      <c r="C11" s="209"/>
      <c r="D11" s="208"/>
      <c r="E11" s="208" t="s">
        <v>45</v>
      </c>
      <c r="F11" s="208" t="s">
        <v>15</v>
      </c>
      <c r="G11" s="208" t="s">
        <v>16</v>
      </c>
      <c r="H11" s="208" t="s">
        <v>17</v>
      </c>
      <c r="I11" s="208" t="s">
        <v>18</v>
      </c>
      <c r="J11" s="208" t="s">
        <v>19</v>
      </c>
      <c r="K11" s="208" t="s">
        <v>20</v>
      </c>
      <c r="L11" s="208" t="s">
        <v>21</v>
      </c>
      <c r="M11" s="208" t="s">
        <v>22</v>
      </c>
      <c r="N11" s="208" t="s">
        <v>18</v>
      </c>
      <c r="O11" s="208" t="s">
        <v>23</v>
      </c>
    </row>
    <row r="12" spans="1:15" s="23" customFormat="1" x14ac:dyDescent="0.2">
      <c r="A12" s="209"/>
      <c r="B12" s="209"/>
      <c r="C12" s="209"/>
      <c r="D12" s="208"/>
      <c r="E12" s="208" t="s">
        <v>24</v>
      </c>
      <c r="F12" s="208" t="s">
        <v>25</v>
      </c>
      <c r="G12" s="208" t="s">
        <v>26</v>
      </c>
      <c r="H12" s="208"/>
      <c r="I12" s="208"/>
      <c r="J12" s="208"/>
      <c r="K12" s="208"/>
      <c r="L12" s="208" t="s">
        <v>26</v>
      </c>
      <c r="M12" s="208"/>
      <c r="N12" s="208"/>
      <c r="O12" s="208"/>
    </row>
    <row r="13" spans="1:15" s="23" customFormat="1" x14ac:dyDescent="0.2">
      <c r="A13" s="209"/>
      <c r="B13" s="209"/>
      <c r="C13" s="209"/>
      <c r="D13" s="208"/>
      <c r="E13" s="208" t="s">
        <v>27</v>
      </c>
      <c r="F13" s="208" t="s">
        <v>28</v>
      </c>
      <c r="G13" s="208" t="s">
        <v>98</v>
      </c>
      <c r="H13" s="208" t="s">
        <v>99</v>
      </c>
      <c r="I13" s="208" t="s">
        <v>99</v>
      </c>
      <c r="J13" s="208" t="s">
        <v>99</v>
      </c>
      <c r="K13" s="208" t="s">
        <v>100</v>
      </c>
      <c r="L13" s="208" t="s">
        <v>98</v>
      </c>
      <c r="M13" s="208" t="s">
        <v>99</v>
      </c>
      <c r="N13" s="208" t="s">
        <v>99</v>
      </c>
      <c r="O13" s="208"/>
    </row>
    <row r="14" spans="1:15" ht="25.5" x14ac:dyDescent="0.2">
      <c r="A14" s="127"/>
      <c r="B14" s="188" t="s">
        <v>173</v>
      </c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</row>
    <row r="15" spans="1:15" x14ac:dyDescent="0.2">
      <c r="A15" s="127">
        <v>1</v>
      </c>
      <c r="B15" s="193" t="s">
        <v>228</v>
      </c>
      <c r="C15" s="101" t="s">
        <v>149</v>
      </c>
      <c r="D15" s="110">
        <v>7</v>
      </c>
      <c r="E15" s="190"/>
      <c r="F15" s="110"/>
      <c r="G15" s="110"/>
      <c r="H15" s="110"/>
      <c r="I15" s="110"/>
      <c r="J15" s="110"/>
      <c r="K15" s="110"/>
      <c r="L15" s="110"/>
      <c r="M15" s="110"/>
      <c r="N15" s="110"/>
      <c r="O15" s="110"/>
    </row>
    <row r="16" spans="1:15" x14ac:dyDescent="0.2">
      <c r="A16" s="127">
        <f>A15+1</f>
        <v>2</v>
      </c>
      <c r="B16" s="100" t="s">
        <v>229</v>
      </c>
      <c r="C16" s="101" t="s">
        <v>149</v>
      </c>
      <c r="D16" s="110">
        <v>1</v>
      </c>
      <c r="E16" s="190"/>
      <c r="F16" s="110"/>
      <c r="G16" s="110"/>
      <c r="H16" s="110"/>
      <c r="I16" s="110"/>
      <c r="J16" s="110"/>
      <c r="K16" s="110"/>
      <c r="L16" s="110"/>
      <c r="M16" s="110"/>
      <c r="N16" s="110"/>
      <c r="O16" s="110"/>
    </row>
    <row r="17" spans="1:15" x14ac:dyDescent="0.2">
      <c r="A17" s="127">
        <f t="shared" ref="A17:A27" si="0">A16+1</f>
        <v>3</v>
      </c>
      <c r="B17" s="100" t="s">
        <v>230</v>
      </c>
      <c r="C17" s="101" t="s">
        <v>149</v>
      </c>
      <c r="D17" s="110">
        <v>2</v>
      </c>
      <c r="E17" s="190"/>
      <c r="F17" s="110"/>
      <c r="G17" s="110"/>
      <c r="H17" s="110"/>
      <c r="I17" s="110"/>
      <c r="J17" s="110"/>
      <c r="K17" s="110"/>
      <c r="L17" s="110"/>
      <c r="M17" s="110"/>
      <c r="N17" s="110"/>
      <c r="O17" s="110"/>
    </row>
    <row r="18" spans="1:15" x14ac:dyDescent="0.2">
      <c r="A18" s="127">
        <f t="shared" si="0"/>
        <v>4</v>
      </c>
      <c r="B18" s="100" t="s">
        <v>155</v>
      </c>
      <c r="C18" s="101" t="s">
        <v>31</v>
      </c>
      <c r="D18" s="110">
        <v>100</v>
      </c>
      <c r="E18" s="190"/>
      <c r="F18" s="110"/>
      <c r="G18" s="110"/>
      <c r="H18" s="110"/>
      <c r="I18" s="110"/>
      <c r="J18" s="110"/>
      <c r="K18" s="110"/>
      <c r="L18" s="110"/>
      <c r="M18" s="110"/>
      <c r="N18" s="110"/>
      <c r="O18" s="110"/>
    </row>
    <row r="19" spans="1:15" x14ac:dyDescent="0.2">
      <c r="A19" s="127">
        <f t="shared" si="0"/>
        <v>5</v>
      </c>
      <c r="B19" s="100" t="s">
        <v>156</v>
      </c>
      <c r="C19" s="101" t="s">
        <v>31</v>
      </c>
      <c r="D19" s="110">
        <v>30</v>
      </c>
      <c r="E19" s="190"/>
      <c r="F19" s="110"/>
      <c r="G19" s="110"/>
      <c r="H19" s="110"/>
      <c r="I19" s="110"/>
      <c r="J19" s="110"/>
      <c r="K19" s="110"/>
      <c r="L19" s="110"/>
      <c r="M19" s="110"/>
      <c r="N19" s="110"/>
      <c r="O19" s="110"/>
    </row>
    <row r="20" spans="1:15" x14ac:dyDescent="0.2">
      <c r="A20" s="127">
        <f t="shared" si="0"/>
        <v>6</v>
      </c>
      <c r="B20" s="100" t="s">
        <v>231</v>
      </c>
      <c r="C20" s="101" t="s">
        <v>31</v>
      </c>
      <c r="D20" s="110">
        <v>40</v>
      </c>
      <c r="E20" s="190"/>
      <c r="F20" s="110"/>
      <c r="G20" s="110"/>
      <c r="H20" s="110"/>
      <c r="I20" s="110"/>
      <c r="J20" s="110"/>
      <c r="K20" s="110"/>
      <c r="L20" s="110"/>
      <c r="M20" s="110"/>
      <c r="N20" s="110"/>
      <c r="O20" s="110"/>
    </row>
    <row r="21" spans="1:15" x14ac:dyDescent="0.2">
      <c r="A21" s="127">
        <f t="shared" si="0"/>
        <v>7</v>
      </c>
      <c r="B21" s="100" t="s">
        <v>157</v>
      </c>
      <c r="C21" s="101" t="s">
        <v>154</v>
      </c>
      <c r="D21" s="110">
        <v>1</v>
      </c>
      <c r="E21" s="190"/>
      <c r="F21" s="110"/>
      <c r="G21" s="110"/>
      <c r="H21" s="110"/>
      <c r="I21" s="110"/>
      <c r="J21" s="110"/>
      <c r="K21" s="110"/>
      <c r="L21" s="110"/>
      <c r="M21" s="110"/>
      <c r="N21" s="110"/>
      <c r="O21" s="110"/>
    </row>
    <row r="22" spans="1:15" x14ac:dyDescent="0.2">
      <c r="A22" s="127">
        <f t="shared" si="0"/>
        <v>8</v>
      </c>
      <c r="B22" s="100" t="s">
        <v>158</v>
      </c>
      <c r="C22" s="101" t="s">
        <v>154</v>
      </c>
      <c r="D22" s="110">
        <v>1</v>
      </c>
      <c r="E22" s="190"/>
      <c r="F22" s="110"/>
      <c r="G22" s="110"/>
      <c r="H22" s="110"/>
      <c r="I22" s="110"/>
      <c r="J22" s="110"/>
      <c r="K22" s="110"/>
      <c r="L22" s="110"/>
      <c r="M22" s="110"/>
      <c r="N22" s="110"/>
      <c r="O22" s="110"/>
    </row>
    <row r="23" spans="1:15" x14ac:dyDescent="0.2">
      <c r="A23" s="127"/>
      <c r="B23" s="188" t="s">
        <v>174</v>
      </c>
      <c r="C23" s="186"/>
      <c r="D23" s="186"/>
      <c r="E23" s="189"/>
      <c r="F23" s="110"/>
      <c r="G23" s="110"/>
      <c r="H23" s="189"/>
      <c r="I23" s="189"/>
      <c r="J23" s="189"/>
      <c r="K23" s="189"/>
      <c r="L23" s="189"/>
      <c r="M23" s="189"/>
      <c r="N23" s="189"/>
      <c r="O23" s="189"/>
    </row>
    <row r="24" spans="1:15" x14ac:dyDescent="0.2">
      <c r="A24" s="127">
        <f t="shared" si="0"/>
        <v>1</v>
      </c>
      <c r="B24" s="100" t="s">
        <v>159</v>
      </c>
      <c r="C24" s="101" t="s">
        <v>149</v>
      </c>
      <c r="D24" s="110">
        <v>5</v>
      </c>
      <c r="E24" s="190"/>
      <c r="F24" s="110"/>
      <c r="G24" s="110"/>
      <c r="H24" s="110"/>
      <c r="I24" s="110"/>
      <c r="J24" s="110"/>
      <c r="K24" s="110"/>
      <c r="L24" s="110"/>
      <c r="M24" s="110"/>
      <c r="N24" s="110"/>
      <c r="O24" s="110"/>
    </row>
    <row r="25" spans="1:15" ht="25.5" x14ac:dyDescent="0.2">
      <c r="A25" s="127">
        <f t="shared" si="0"/>
        <v>2</v>
      </c>
      <c r="B25" s="100" t="s">
        <v>160</v>
      </c>
      <c r="C25" s="101" t="s">
        <v>149</v>
      </c>
      <c r="D25" s="110">
        <v>5</v>
      </c>
      <c r="E25" s="190"/>
      <c r="F25" s="110"/>
      <c r="G25" s="110"/>
      <c r="H25" s="110"/>
      <c r="I25" s="110"/>
      <c r="J25" s="110"/>
      <c r="K25" s="110"/>
      <c r="L25" s="110"/>
      <c r="M25" s="110"/>
      <c r="N25" s="110"/>
      <c r="O25" s="110"/>
    </row>
    <row r="26" spans="1:15" ht="25.5" x14ac:dyDescent="0.2">
      <c r="A26" s="127">
        <f t="shared" si="0"/>
        <v>3</v>
      </c>
      <c r="B26" s="100" t="s">
        <v>162</v>
      </c>
      <c r="C26" s="101" t="s">
        <v>31</v>
      </c>
      <c r="D26" s="110">
        <v>80</v>
      </c>
      <c r="E26" s="190"/>
      <c r="F26" s="110"/>
      <c r="G26" s="110"/>
      <c r="H26" s="110"/>
      <c r="I26" s="110"/>
      <c r="J26" s="110"/>
      <c r="K26" s="110"/>
      <c r="L26" s="110"/>
      <c r="M26" s="110"/>
      <c r="N26" s="110"/>
      <c r="O26" s="110"/>
    </row>
    <row r="27" spans="1:15" x14ac:dyDescent="0.2">
      <c r="A27" s="127">
        <f t="shared" si="0"/>
        <v>4</v>
      </c>
      <c r="B27" s="100" t="s">
        <v>104</v>
      </c>
      <c r="C27" s="101" t="s">
        <v>154</v>
      </c>
      <c r="D27" s="110">
        <v>1</v>
      </c>
      <c r="E27" s="190"/>
      <c r="F27" s="110"/>
      <c r="G27" s="110"/>
      <c r="H27" s="110"/>
      <c r="I27" s="110"/>
      <c r="J27" s="110"/>
      <c r="K27" s="110"/>
      <c r="L27" s="110"/>
      <c r="M27" s="110"/>
      <c r="N27" s="110"/>
      <c r="O27" s="110"/>
    </row>
    <row r="28" spans="1:15" x14ac:dyDescent="0.2">
      <c r="A28" s="7"/>
      <c r="B28" s="98" t="s">
        <v>48</v>
      </c>
      <c r="C28" s="7"/>
      <c r="D28" s="7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7"/>
      <c r="B29" s="98" t="s">
        <v>102</v>
      </c>
      <c r="C29" s="99"/>
      <c r="D29" s="15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7"/>
      <c r="B30" s="148" t="s">
        <v>103</v>
      </c>
      <c r="C30" s="2"/>
      <c r="D30" s="7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D31" s="40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 x14ac:dyDescent="0.2">
      <c r="D32" s="40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2:15" x14ac:dyDescent="0.2">
      <c r="D33" s="40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2:15" s="23" customFormat="1" ht="18" x14ac:dyDescent="0.2">
      <c r="B34" s="91" t="s">
        <v>352</v>
      </c>
      <c r="D34" s="149"/>
      <c r="F34" s="91" t="s">
        <v>353</v>
      </c>
      <c r="G34" s="91"/>
      <c r="H34" s="149"/>
      <c r="I34" s="149"/>
      <c r="J34" s="150"/>
      <c r="K34" s="150"/>
      <c r="L34" s="150"/>
      <c r="M34" s="150"/>
      <c r="N34" s="150"/>
      <c r="O34" s="150"/>
    </row>
    <row r="35" spans="2:15" s="23" customFormat="1" ht="18" x14ac:dyDescent="0.2">
      <c r="B35" s="151" t="s">
        <v>138</v>
      </c>
      <c r="D35" s="152"/>
      <c r="E35" s="150"/>
      <c r="F35" s="153"/>
      <c r="G35" s="153"/>
      <c r="J35" s="151" t="s">
        <v>138</v>
      </c>
      <c r="K35" s="150"/>
      <c r="L35" s="154"/>
      <c r="M35" s="154"/>
      <c r="N35" s="154"/>
      <c r="O35" s="150"/>
    </row>
    <row r="36" spans="2:15" s="23" customFormat="1" x14ac:dyDescent="0.2">
      <c r="B36" s="151"/>
      <c r="D36" s="152"/>
      <c r="E36" s="150"/>
      <c r="H36" s="155"/>
      <c r="I36" s="155"/>
      <c r="J36" s="150"/>
      <c r="K36" s="150"/>
      <c r="L36" s="154"/>
      <c r="M36" s="154"/>
      <c r="N36" s="154"/>
      <c r="O36" s="150"/>
    </row>
    <row r="37" spans="2:15" s="23" customFormat="1" x14ac:dyDescent="0.2">
      <c r="B37" s="91" t="s">
        <v>354</v>
      </c>
      <c r="D37" s="155"/>
      <c r="E37" s="150"/>
      <c r="F37" s="91" t="s">
        <v>355</v>
      </c>
      <c r="G37" s="91"/>
      <c r="H37" s="150"/>
      <c r="I37" s="150"/>
      <c r="J37" s="150"/>
      <c r="K37" s="150"/>
      <c r="L37" s="154"/>
      <c r="M37" s="154"/>
      <c r="N37" s="154"/>
      <c r="O37" s="150"/>
    </row>
  </sheetData>
  <mergeCells count="20">
    <mergeCell ref="F11:F13"/>
    <mergeCell ref="K11:K13"/>
    <mergeCell ref="L11:L13"/>
    <mergeCell ref="J11:J13"/>
    <mergeCell ref="A1:J1"/>
    <mergeCell ref="A2:J2"/>
    <mergeCell ref="I8:J8"/>
    <mergeCell ref="A10:A13"/>
    <mergeCell ref="B10:B13"/>
    <mergeCell ref="C10:C13"/>
    <mergeCell ref="D10:D13"/>
    <mergeCell ref="E10:J10"/>
    <mergeCell ref="E11:E13"/>
    <mergeCell ref="O11:O13"/>
    <mergeCell ref="K10:O10"/>
    <mergeCell ref="G11:G13"/>
    <mergeCell ref="H11:H13"/>
    <mergeCell ref="I11:I13"/>
    <mergeCell ref="M11:M13"/>
    <mergeCell ref="N11:N13"/>
  </mergeCells>
  <phoneticPr fontId="2" type="noConversion"/>
  <conditionalFormatting sqref="D15:D22">
    <cfRule type="cellIs" dxfId="11" priority="5" stopIfTrue="1" operator="equal">
      <formula>0</formula>
    </cfRule>
    <cfRule type="expression" dxfId="10" priority="6" stopIfTrue="1">
      <formula>#DIV/0!</formula>
    </cfRule>
  </conditionalFormatting>
  <conditionalFormatting sqref="C15:C22">
    <cfRule type="cellIs" dxfId="9" priority="3" stopIfTrue="1" operator="equal">
      <formula>0</formula>
    </cfRule>
    <cfRule type="expression" dxfId="8" priority="4" stopIfTrue="1">
      <formula>#DIV/0!</formula>
    </cfRule>
  </conditionalFormatting>
  <conditionalFormatting sqref="C24:C27">
    <cfRule type="cellIs" dxfId="7" priority="1" stopIfTrue="1" operator="equal">
      <formula>0</formula>
    </cfRule>
    <cfRule type="expression" dxfId="6" priority="2" stopIfTrue="1">
      <formula>#DIV/0!</formula>
    </cfRule>
  </conditionalFormatting>
  <pageMargins left="0.43307086614173229" right="0.47244094488188981" top="0.56999999999999995" bottom="0.39370078740157483" header="0.41" footer="0.55118110236220474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buvn tame</vt:lpstr>
      <vt:lpstr>kop 2</vt:lpstr>
      <vt:lpstr>buv 2-1</vt:lpstr>
      <vt:lpstr>udv2-2</vt:lpstr>
      <vt:lpstr> kan2-3</vt:lpstr>
      <vt:lpstr>apkure2-4</vt:lpstr>
      <vt:lpstr>vent2-5</vt:lpstr>
      <vt:lpstr>el2-6</vt:lpstr>
      <vt:lpstr>UAS2-7</vt:lpstr>
      <vt:lpstr>vs2-8</vt:lpstr>
      <vt:lpstr>apsardze2-9</vt:lpstr>
      <vt:lpstr>Dazadi 2-10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Viktors</dc:creator>
  <cp:lastModifiedBy>Raivis</cp:lastModifiedBy>
  <cp:lastPrinted>2013-06-01T14:11:43Z</cp:lastPrinted>
  <dcterms:created xsi:type="dcterms:W3CDTF">1996-10-14T23:33:28Z</dcterms:created>
  <dcterms:modified xsi:type="dcterms:W3CDTF">2013-07-16T10:00:06Z</dcterms:modified>
</cp:coreProperties>
</file>